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12BA89C8-4919-4AF9-A6A5-DD4B5608455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rice_Calculation" sheetId="1" r:id="rId1"/>
  </sheets>
  <definedNames>
    <definedName name="ColumnTitle1">SimpleInvoice[[#Headers],[Item '#]]</definedName>
    <definedName name="company_name">Price_Calculation!$B$1</definedName>
    <definedName name="_xlnm.Print_Area" localSheetId="0">Price_Calculation!$B$1:$H$60</definedName>
    <definedName name="_xlnm.Print_Titles" localSheetId="0">Price_Calculation!$8:$8</definedName>
    <definedName name="RowTitleRegion1..C7">Price_Calculation!$B$4</definedName>
    <definedName name="RowTitleRegion2..G5">Price_Calculation!$F$4</definedName>
    <definedName name="RowTitleRegion3..G26">Price_Calculation!#REF!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G59" i="1" s="1"/>
  <c r="E57" i="1"/>
  <c r="G57" i="1" s="1"/>
  <c r="E55" i="1"/>
  <c r="G55" i="1" s="1"/>
  <c r="H58" i="1"/>
  <c r="G58" i="1"/>
  <c r="G54" i="1"/>
  <c r="H54" i="1"/>
  <c r="G56" i="1"/>
  <c r="H56" i="1"/>
  <c r="H51" i="1"/>
  <c r="H52" i="1"/>
  <c r="H53" i="1"/>
  <c r="G48" i="1"/>
  <c r="H48" i="1"/>
  <c r="G49" i="1"/>
  <c r="H49" i="1"/>
  <c r="G50" i="1"/>
  <c r="H50" i="1"/>
  <c r="G51" i="1"/>
  <c r="G52" i="1"/>
  <c r="G53" i="1"/>
  <c r="G45" i="1"/>
  <c r="H45" i="1"/>
  <c r="G46" i="1"/>
  <c r="H46" i="1"/>
  <c r="G47" i="1"/>
  <c r="H47" i="1"/>
  <c r="G42" i="1"/>
  <c r="H42" i="1"/>
  <c r="G43" i="1"/>
  <c r="H43" i="1"/>
  <c r="G44" i="1"/>
  <c r="H44" i="1"/>
  <c r="H39" i="1"/>
  <c r="G36" i="1"/>
  <c r="H36" i="1"/>
  <c r="G37" i="1"/>
  <c r="H37" i="1"/>
  <c r="G38" i="1"/>
  <c r="H38" i="1"/>
  <c r="G39" i="1"/>
  <c r="G40" i="1"/>
  <c r="H40" i="1"/>
  <c r="G41" i="1"/>
  <c r="H41" i="1"/>
  <c r="H35" i="1"/>
  <c r="G33" i="1"/>
  <c r="H33" i="1"/>
  <c r="G34" i="1"/>
  <c r="H34" i="1"/>
  <c r="G35" i="1"/>
  <c r="G30" i="1"/>
  <c r="H30" i="1"/>
  <c r="G31" i="1"/>
  <c r="H31" i="1"/>
  <c r="G32" i="1"/>
  <c r="H32" i="1"/>
  <c r="G27" i="1"/>
  <c r="H27" i="1"/>
  <c r="G28" i="1"/>
  <c r="H28" i="1"/>
  <c r="G29" i="1"/>
  <c r="H29" i="1"/>
  <c r="G24" i="1"/>
  <c r="H24" i="1"/>
  <c r="G25" i="1"/>
  <c r="H25" i="1"/>
  <c r="G26" i="1"/>
  <c r="H26" i="1"/>
  <c r="H11" i="1"/>
  <c r="G11" i="1"/>
  <c r="H10" i="1"/>
  <c r="G10" i="1"/>
  <c r="H9" i="1"/>
  <c r="G9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H14" i="1"/>
  <c r="H12" i="1"/>
  <c r="G13" i="1"/>
  <c r="G14" i="1"/>
  <c r="G12" i="1"/>
  <c r="H60" i="1" l="1"/>
  <c r="H59" i="1"/>
  <c r="H57" i="1"/>
  <c r="H55" i="1"/>
  <c r="D6" i="1"/>
  <c r="B7" i="1" l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55" authorId="0" shapeId="0" xr:uid="{3248AB5C-45C9-41E4-90FC-6498709D6BE0}">
      <text>
        <r>
          <rPr>
            <b/>
            <sz val="9"/>
            <color indexed="81"/>
            <rFont val="Segoe UI"/>
            <charset val="1"/>
          </rPr>
          <t>50 € / nuclide</t>
        </r>
      </text>
    </comment>
    <comment ref="E57" authorId="0" shapeId="0" xr:uid="{B0BD08B6-C33F-4FA8-8335-5AB7CD5E4B48}">
      <text>
        <r>
          <rPr>
            <b/>
            <sz val="9"/>
            <color indexed="81"/>
            <rFont val="Segoe UI"/>
            <charset val="1"/>
          </rPr>
          <t>100 € / nuclide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59" authorId="0" shapeId="0" xr:uid="{6CCBA6C6-0B03-4B64-8AF6-C7B1915E8310}">
      <text>
        <r>
          <rPr>
            <b/>
            <sz val="9"/>
            <color indexed="81"/>
            <rFont val="Segoe UI"/>
            <charset val="1"/>
          </rPr>
          <t>150 € / nuclide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<sst xmlns="http://schemas.openxmlformats.org/spreadsheetml/2006/main" count="119" uniqueCount="43">
  <si>
    <t>Bill to:</t>
  </si>
  <si>
    <t>Item #</t>
  </si>
  <si>
    <t>Description</t>
  </si>
  <si>
    <t>Unit Price</t>
  </si>
  <si>
    <t>Invoice #:</t>
  </si>
  <si>
    <t>Invoice Date:</t>
  </si>
  <si>
    <t>Price</t>
  </si>
  <si>
    <t>VERAcore</t>
  </si>
  <si>
    <t># of samples incl. processing blanks</t>
  </si>
  <si>
    <t>Internal</t>
  </si>
  <si>
    <t>External</t>
  </si>
  <si>
    <t>Commercial</t>
  </si>
  <si>
    <t>Discount every # sample</t>
  </si>
  <si>
    <t>Discount Price</t>
  </si>
  <si>
    <t>University of Vienna, Faculty of Physics, Isotope Physics</t>
  </si>
  <si>
    <t>P: +431427751716</t>
  </si>
  <si>
    <t>https://isotopenphysik.univie.ac.at/veracore/</t>
  </si>
  <si>
    <t>Waehringer Strasse 17, 1090 Vienna, Austria</t>
  </si>
  <si>
    <t>Actinides - AMS only</t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</si>
  <si>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 - AMS &amp; Chemistry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</si>
  <si>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Be (atmospheric/meteoric) - AMS only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</si>
  <si>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Be (atmospheric/meteoric) - AMS &amp; Chemistry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</si>
  <si>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Be (cosmogenic) - AMS only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</si>
  <si>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Be (cosmogenic) - AMS &amp; Chemistry</t>
    </r>
  </si>
  <si>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Al (high ratio, i.e., </t>
    </r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Al/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 xml:space="preserve">Al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10</t>
    </r>
    <r>
      <rPr>
        <vertAlign val="superscript"/>
        <sz val="11"/>
        <color theme="1"/>
        <rFont val="Calibri"/>
        <family val="2"/>
        <scheme val="minor"/>
      </rPr>
      <t>-13</t>
    </r>
    <r>
      <rPr>
        <sz val="11"/>
        <color theme="1"/>
        <rFont val="Calibri"/>
        <family val="2"/>
        <scheme val="minor"/>
      </rPr>
      <t>) - AMS only</t>
    </r>
  </si>
  <si>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Al (high ratio, i.e., </t>
    </r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Al/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 l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10</t>
    </r>
    <r>
      <rPr>
        <vertAlign val="superscript"/>
        <sz val="11"/>
        <color theme="1"/>
        <rFont val="Calibri"/>
        <family val="2"/>
        <scheme val="minor"/>
      </rPr>
      <t>-13</t>
    </r>
    <r>
      <rPr>
        <sz val="11"/>
        <color theme="1"/>
        <rFont val="Calibri"/>
        <family val="2"/>
        <scheme val="minor"/>
      </rPr>
      <t>) - AMS only</t>
    </r>
  </si>
  <si>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Al (low ratio, i.e., </t>
    </r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Al/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 &lt; 10</t>
    </r>
    <r>
      <rPr>
        <vertAlign val="superscript"/>
        <sz val="11"/>
        <color theme="1"/>
        <rFont val="Calibri"/>
        <family val="2"/>
        <scheme val="minor"/>
      </rPr>
      <t>-13</t>
    </r>
    <r>
      <rPr>
        <sz val="11"/>
        <color theme="1"/>
        <rFont val="Calibri"/>
        <family val="2"/>
        <scheme val="minor"/>
      </rPr>
      <t>) - AMS only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</si>
  <si>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Be &amp; </t>
    </r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Al (cosmogenic) - AMS &amp; Chemistry</t>
    </r>
  </si>
  <si>
    <r>
      <rPr>
        <vertAlign val="superscript"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Cl - AMS only</t>
    </r>
  </si>
  <si>
    <r>
      <rPr>
        <vertAlign val="superscript"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Cl (water) - AMS &amp; Chemistry</t>
    </r>
  </si>
  <si>
    <r>
      <rPr>
        <vertAlign val="superscript"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Cl (feldspars) - AMS &amp; Chemistry</t>
    </r>
  </si>
  <si>
    <r>
      <rPr>
        <vertAlign val="superscript"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Cl (limestone) - AMS &amp; Chemistry</t>
    </r>
  </si>
  <si>
    <r>
      <rPr>
        <vertAlign val="superscript"/>
        <sz val="11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>Ca - AMS only</t>
    </r>
  </si>
  <si>
    <r>
      <rPr>
        <vertAlign val="superscript"/>
        <sz val="11"/>
        <color theme="1"/>
        <rFont val="Calibri"/>
        <family val="2"/>
        <scheme val="minor"/>
      </rPr>
      <t>129</t>
    </r>
    <r>
      <rPr>
        <sz val="11"/>
        <color theme="1"/>
        <rFont val="Calibri"/>
        <family val="2"/>
        <scheme val="minor"/>
      </rPr>
      <t>I - AMS only</t>
    </r>
  </si>
  <si>
    <r>
      <rPr>
        <vertAlign val="superscript"/>
        <sz val="11"/>
        <color theme="1"/>
        <rFont val="Calibri"/>
        <family val="2"/>
        <scheme val="minor"/>
      </rPr>
      <t>129</t>
    </r>
    <r>
      <rPr>
        <sz val="11"/>
        <color theme="1"/>
        <rFont val="Calibri"/>
        <family val="2"/>
        <scheme val="minor"/>
      </rPr>
      <t>I (water) - AMS &amp; Chemistry</t>
    </r>
  </si>
  <si>
    <t>Actinides (Fe oxide) - AMS only</t>
  </si>
  <si>
    <r>
      <t>number of actinide nuclides (</t>
    </r>
    <r>
      <rPr>
        <vertAlign val="superscript"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 xml:space="preserve">U, </t>
    </r>
    <r>
      <rPr>
        <vertAlign val="superscript"/>
        <sz val="11"/>
        <color theme="1"/>
        <rFont val="Calibri"/>
        <family val="2"/>
        <scheme val="minor"/>
      </rPr>
      <t>236</t>
    </r>
    <r>
      <rPr>
        <sz val="11"/>
        <color theme="1"/>
        <rFont val="Calibri"/>
        <family val="2"/>
        <scheme val="minor"/>
      </rPr>
      <t xml:space="preserve">U, </t>
    </r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Np, Pu, in each sample*)</t>
    </r>
  </si>
  <si>
    <r>
      <t>*</t>
    </r>
    <r>
      <rPr>
        <vertAlign val="superscript"/>
        <sz val="11"/>
        <color theme="2" tint="-0.749961851863155"/>
        <rFont val="Calibri"/>
        <family val="2"/>
        <scheme val="minor"/>
      </rPr>
      <t>238</t>
    </r>
    <r>
      <rPr>
        <sz val="11"/>
        <color theme="2" tint="-0.749961851863155"/>
        <rFont val="Calibri"/>
        <family val="2"/>
        <scheme val="minor"/>
      </rPr>
      <t>U and spike measurements for yield determination are not charged</t>
    </r>
  </si>
  <si>
    <t>Total</t>
  </si>
  <si>
    <t>robin.golser@univie.ac.at &amp; silke.merchel@univie.ac.at</t>
  </si>
  <si>
    <t>F: +4314277851716</t>
  </si>
  <si>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Al (low ratio, i.e., </t>
    </r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Al/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  &lt; 10</t>
    </r>
    <r>
      <rPr>
        <vertAlign val="superscript"/>
        <sz val="11"/>
        <color theme="1"/>
        <rFont val="Calibri"/>
        <family val="2"/>
        <scheme val="minor"/>
      </rPr>
      <t>-13</t>
    </r>
    <r>
      <rPr>
        <sz val="11"/>
        <color theme="1"/>
        <rFont val="Calibri"/>
        <family val="2"/>
        <scheme val="minor"/>
      </rPr>
      <t>) - AMS only</t>
    </r>
  </si>
  <si>
    <r>
      <t>as of 17</t>
    </r>
    <r>
      <rPr>
        <b/>
        <vertAlign val="superscript"/>
        <sz val="11"/>
        <color theme="2" tint="-0.749961851863155"/>
        <rFont val="Calibri"/>
        <family val="2"/>
        <scheme val="minor"/>
      </rPr>
      <t xml:space="preserve">th </t>
    </r>
    <r>
      <rPr>
        <b/>
        <sz val="11"/>
        <color theme="2" tint="-0.749961851863155"/>
        <rFont val="Calibri"/>
        <family val="2"/>
        <scheme val="minor"/>
      </rPr>
      <t>January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</si>
</sst>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_)"/>
    <numFmt numFmtId="166" formatCode="[&lt;=9999999]###\-####;\(###\)\ ###\-####"/>
    <numFmt numFmtId="167" formatCode="dd/mm/yyyy;@"/>
    <numFmt numFmtId="168" formatCode="_-[$£-809]* #,##0.00_-;\-[$£-809]* #,##0.00_-;_-[$£-809]* &quot;-&quot;??_-;_-@_-"/>
    <numFmt numFmtId="169" formatCode="#,##0\ &quot;€&quot;"/>
    <numFmt numFmtId="170" formatCode="_-* #,##0_-;\-* #,##0_-;_-* &quot;-&quot;??_-;_-@_-"/>
  </numFmts>
  <fonts count="2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vertAlign val="superscript"/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4"/>
      <color theme="2" tint="-0.74996185186315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vertAlign val="superscript"/>
      <sz val="11"/>
      <color theme="2" tint="-0.74996185186315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5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 indent="1"/>
    </xf>
    <xf numFmtId="10" fontId="12" fillId="0" borderId="0" applyFill="0" applyBorder="0" applyProtection="0">
      <alignment horizontal="right" vertical="center"/>
    </xf>
    <xf numFmtId="0" fontId="5" fillId="0" borderId="0" applyNumberFormat="0" applyFill="0" applyBorder="0" applyAlignment="0" applyProtection="0">
      <alignment vertical="top" wrapText="1"/>
    </xf>
    <xf numFmtId="0" fontId="4" fillId="3" borderId="4" applyProtection="0">
      <alignment vertical="center"/>
    </xf>
    <xf numFmtId="0" fontId="5" fillId="2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Alignment="0" applyProtection="0"/>
    <xf numFmtId="0" fontId="5" fillId="5" borderId="0" applyBorder="0" applyProtection="0">
      <alignment horizontal="left" indent="1"/>
    </xf>
    <xf numFmtId="168" fontId="11" fillId="0" borderId="0" applyFont="0" applyFill="0" applyBorder="0" applyProtection="0">
      <alignment horizontal="right" vertical="center"/>
    </xf>
    <xf numFmtId="164" fontId="12" fillId="0" borderId="0" applyFill="0" applyBorder="0" applyProtection="0">
      <alignment horizontal="right" vertical="center"/>
    </xf>
    <xf numFmtId="0" fontId="14" fillId="4" borderId="0" applyNumberFormat="0" applyBorder="0" applyProtection="0">
      <alignment horizontal="left" vertical="top" wrapText="1" indent="1"/>
    </xf>
    <xf numFmtId="166" fontId="5" fillId="0" borderId="0" applyFont="0" applyFill="0" applyBorder="0" applyAlignment="0">
      <alignment vertical="center"/>
    </xf>
    <xf numFmtId="165" fontId="11" fillId="0" borderId="0" applyFont="0" applyFill="0" applyBorder="0">
      <alignment horizontal="right" vertical="center"/>
    </xf>
    <xf numFmtId="167" fontId="9" fillId="0" borderId="0" applyFont="0" applyFill="0" applyBorder="0" applyAlignment="0" applyProtection="0">
      <alignment horizontal="left" wrapText="1"/>
    </xf>
    <xf numFmtId="43" fontId="11" fillId="0" borderId="0" applyFont="0" applyFill="0" applyBorder="0" applyAlignment="0" applyProtection="0"/>
  </cellStyleXfs>
  <cellXfs count="83">
    <xf numFmtId="0" fontId="0" fillId="0" borderId="0" xfId="0">
      <alignment horizontal="left" vertical="center" wrapText="1" indent="1"/>
    </xf>
    <xf numFmtId="0" fontId="4" fillId="3" borderId="4" xfId="6" applyAlignment="1" applyProtection="1">
      <alignment horizontal="left" vertical="center" indent="2"/>
    </xf>
    <xf numFmtId="0" fontId="0" fillId="6" borderId="0" xfId="0" applyFill="1">
      <alignment horizontal="left" vertical="center" wrapText="1" indent="1"/>
    </xf>
    <xf numFmtId="0" fontId="16" fillId="6" borderId="0" xfId="0" applyFont="1" applyFill="1">
      <alignment horizontal="left" vertical="center" wrapText="1" indent="1"/>
    </xf>
    <xf numFmtId="0" fontId="16" fillId="6" borderId="0" xfId="0" applyFont="1" applyFill="1" applyBorder="1">
      <alignment horizontal="left" vertical="center" wrapText="1" indent="1"/>
    </xf>
    <xf numFmtId="169" fontId="16" fillId="6" borderId="0" xfId="13" applyNumberFormat="1" applyFont="1" applyFill="1" applyBorder="1" applyProtection="1">
      <alignment horizontal="right" vertical="center"/>
    </xf>
    <xf numFmtId="170" fontId="16" fillId="6" borderId="0" xfId="19" applyNumberFormat="1" applyFont="1" applyFill="1" applyBorder="1" applyAlignment="1" applyProtection="1">
      <alignment horizontal="center" vertical="center"/>
    </xf>
    <xf numFmtId="0" fontId="16" fillId="5" borderId="0" xfId="0" applyFont="1" applyFill="1">
      <alignment horizontal="left" vertical="center" wrapText="1" indent="1"/>
    </xf>
    <xf numFmtId="0" fontId="16" fillId="5" borderId="0" xfId="0" applyFont="1" applyFill="1" applyBorder="1">
      <alignment horizontal="left" vertical="center" wrapText="1" indent="1"/>
    </xf>
    <xf numFmtId="169" fontId="16" fillId="5" borderId="0" xfId="13" applyNumberFormat="1" applyFont="1" applyFill="1" applyBorder="1" applyProtection="1">
      <alignment horizontal="right" vertical="center"/>
    </xf>
    <xf numFmtId="170" fontId="16" fillId="5" borderId="0" xfId="19" applyNumberFormat="1" applyFont="1" applyFill="1" applyBorder="1" applyAlignment="1" applyProtection="1">
      <alignment vertical="center"/>
    </xf>
    <xf numFmtId="0" fontId="16" fillId="7" borderId="6" xfId="0" applyFont="1" applyFill="1" applyBorder="1">
      <alignment horizontal="left" vertical="center" wrapText="1" indent="1"/>
    </xf>
    <xf numFmtId="169" fontId="16" fillId="7" borderId="6" xfId="13" applyNumberFormat="1" applyFont="1" applyFill="1" applyBorder="1" applyProtection="1">
      <alignment horizontal="right" vertical="center"/>
    </xf>
    <xf numFmtId="170" fontId="16" fillId="7" borderId="6" xfId="19" applyNumberFormat="1" applyFont="1" applyFill="1" applyBorder="1" applyAlignment="1" applyProtection="1">
      <alignment vertical="center"/>
    </xf>
    <xf numFmtId="0" fontId="16" fillId="6" borderId="1" xfId="0" applyFont="1" applyFill="1" applyBorder="1">
      <alignment horizontal="left" vertical="center" wrapText="1" indent="1"/>
    </xf>
    <xf numFmtId="0" fontId="16" fillId="5" borderId="1" xfId="0" applyFont="1" applyFill="1" applyBorder="1">
      <alignment horizontal="left" vertical="center" wrapText="1" indent="1"/>
    </xf>
    <xf numFmtId="0" fontId="16" fillId="7" borderId="7" xfId="0" applyFont="1" applyFill="1" applyBorder="1">
      <alignment horizontal="left" vertical="center" wrapText="1" indent="1"/>
    </xf>
    <xf numFmtId="0" fontId="16" fillId="0" borderId="0" xfId="0" applyFont="1">
      <alignment horizontal="left" vertical="center" wrapText="1" indent="1"/>
    </xf>
    <xf numFmtId="169" fontId="16" fillId="6" borderId="1" xfId="13" applyNumberFormat="1" applyFont="1" applyFill="1" applyBorder="1">
      <alignment horizontal="right" vertical="center"/>
    </xf>
    <xf numFmtId="170" fontId="16" fillId="6" borderId="1" xfId="19" applyNumberFormat="1" applyFont="1" applyFill="1" applyBorder="1" applyAlignment="1">
      <alignment horizontal="center" vertical="center"/>
    </xf>
    <xf numFmtId="169" fontId="16" fillId="5" borderId="1" xfId="13" applyNumberFormat="1" applyFont="1" applyFill="1" applyBorder="1">
      <alignment horizontal="right" vertical="center"/>
    </xf>
    <xf numFmtId="170" fontId="16" fillId="5" borderId="1" xfId="19" applyNumberFormat="1" applyFont="1" applyFill="1" applyBorder="1" applyAlignment="1">
      <alignment vertical="center"/>
    </xf>
    <xf numFmtId="169" fontId="16" fillId="7" borderId="7" xfId="13" applyNumberFormat="1" applyFont="1" applyFill="1" applyBorder="1">
      <alignment horizontal="right" vertical="center"/>
    </xf>
    <xf numFmtId="170" fontId="16" fillId="7" borderId="7" xfId="19" applyNumberFormat="1" applyFont="1" applyFill="1" applyBorder="1" applyAlignment="1">
      <alignment vertical="center"/>
    </xf>
    <xf numFmtId="0" fontId="19" fillId="0" borderId="6" xfId="0" applyFont="1" applyBorder="1">
      <alignment horizontal="left" vertical="center" wrapText="1" indent="1"/>
    </xf>
    <xf numFmtId="0" fontId="20" fillId="0" borderId="6" xfId="3" applyFont="1" applyFill="1" applyBorder="1">
      <alignment horizontal="left" vertical="center" indent="1"/>
    </xf>
    <xf numFmtId="165" fontId="20" fillId="0" borderId="6" xfId="3" applyNumberFormat="1" applyFont="1" applyFill="1" applyBorder="1" applyAlignment="1">
      <alignment horizontal="left" vertical="center" wrapText="1" indent="1"/>
    </xf>
    <xf numFmtId="168" fontId="20" fillId="0" borderId="6" xfId="3" applyNumberFormat="1" applyFont="1" applyFill="1" applyBorder="1" applyAlignment="1" applyProtection="1">
      <alignment horizontal="left" vertical="center" wrapText="1" indent="1"/>
    </xf>
    <xf numFmtId="0" fontId="20" fillId="0" borderId="6" xfId="3" applyNumberFormat="1" applyFont="1" applyFill="1" applyBorder="1" applyAlignment="1" applyProtection="1">
      <alignment horizontal="left" vertical="center" wrapText="1" indent="1"/>
    </xf>
    <xf numFmtId="168" fontId="20" fillId="0" borderId="6" xfId="3" applyNumberFormat="1" applyFont="1" applyFill="1" applyBorder="1" applyAlignment="1" applyProtection="1">
      <alignment horizontal="center" vertical="center"/>
    </xf>
    <xf numFmtId="168" fontId="20" fillId="0" borderId="6" xfId="3" applyNumberFormat="1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>
      <alignment horizontal="right" vertical="center" wrapText="1" indent="1"/>
    </xf>
    <xf numFmtId="170" fontId="16" fillId="5" borderId="9" xfId="19" applyNumberFormat="1" applyFont="1" applyFill="1" applyBorder="1" applyAlignment="1">
      <alignment vertical="center"/>
    </xf>
    <xf numFmtId="0" fontId="16" fillId="5" borderId="9" xfId="0" applyFont="1" applyFill="1" applyBorder="1" applyAlignment="1">
      <alignment horizontal="right" vertical="center" wrapText="1" indent="1"/>
    </xf>
    <xf numFmtId="170" fontId="16" fillId="7" borderId="10" xfId="19" applyNumberFormat="1" applyFont="1" applyFill="1" applyBorder="1" applyAlignment="1">
      <alignment vertical="center"/>
    </xf>
    <xf numFmtId="0" fontId="16" fillId="7" borderId="0" xfId="0" applyFont="1" applyFill="1" applyBorder="1">
      <alignment horizontal="left" vertical="center" wrapText="1" indent="1"/>
    </xf>
    <xf numFmtId="169" fontId="16" fillId="7" borderId="0" xfId="13" applyNumberFormat="1" applyFont="1" applyFill="1" applyBorder="1">
      <alignment horizontal="right" vertical="center"/>
    </xf>
    <xf numFmtId="170" fontId="16" fillId="7" borderId="0" xfId="19" applyNumberFormat="1" applyFont="1" applyFill="1" applyBorder="1" applyAlignment="1">
      <alignment vertical="center"/>
    </xf>
    <xf numFmtId="0" fontId="16" fillId="0" borderId="0" xfId="0" applyFont="1" applyBorder="1">
      <alignment horizontal="left" vertical="center" wrapText="1" indent="1"/>
    </xf>
    <xf numFmtId="0" fontId="16" fillId="7" borderId="7" xfId="0" applyFont="1" applyFill="1" applyBorder="1" applyAlignment="1">
      <alignment horizontal="right" vertical="center" wrapText="1" indent="1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Protection="1">
      <alignment horizontal="left" vertical="center" wrapText="1" indent="1"/>
      <protection locked="0"/>
    </xf>
    <xf numFmtId="0" fontId="10" fillId="0" borderId="0" xfId="2" applyAlignment="1" applyProtection="1">
      <alignment vertical="top"/>
      <protection locked="0"/>
    </xf>
    <xf numFmtId="167" fontId="0" fillId="0" borderId="0" xfId="18" applyFont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2" xfId="2" applyBorder="1" applyProtection="1">
      <alignment vertical="center"/>
      <protection locked="0"/>
    </xf>
    <xf numFmtId="0" fontId="0" fillId="0" borderId="2" xfId="0" applyBorder="1" applyProtection="1">
      <alignment horizontal="left" vertical="center" wrapText="1" indent="1"/>
      <protection locked="0"/>
    </xf>
    <xf numFmtId="0" fontId="0" fillId="0" borderId="0" xfId="0" applyBorder="1" applyProtection="1">
      <alignment horizontal="left" vertical="center" wrapText="1" indent="1"/>
      <protection locked="0"/>
    </xf>
    <xf numFmtId="0" fontId="20" fillId="0" borderId="8" xfId="3" applyFont="1" applyBorder="1">
      <alignment horizontal="left" vertical="center" indent="1"/>
    </xf>
    <xf numFmtId="0" fontId="22" fillId="6" borderId="0" xfId="17" applyNumberFormat="1" applyFont="1" applyFill="1" applyBorder="1" applyProtection="1">
      <alignment horizontal="right" vertical="center"/>
      <protection locked="0"/>
    </xf>
    <xf numFmtId="0" fontId="22" fillId="5" borderId="0" xfId="17" applyNumberFormat="1" applyFont="1" applyFill="1" applyBorder="1" applyProtection="1">
      <alignment horizontal="right" vertical="center"/>
      <protection locked="0"/>
    </xf>
    <xf numFmtId="0" fontId="22" fillId="7" borderId="6" xfId="17" applyNumberFormat="1" applyFont="1" applyFill="1" applyBorder="1" applyProtection="1">
      <alignment horizontal="right" vertical="center"/>
      <protection locked="0"/>
    </xf>
    <xf numFmtId="0" fontId="22" fillId="6" borderId="1" xfId="17" applyNumberFormat="1" applyFont="1" applyFill="1" applyBorder="1" applyProtection="1">
      <alignment horizontal="right" vertical="center"/>
      <protection locked="0"/>
    </xf>
    <xf numFmtId="0" fontId="22" fillId="5" borderId="1" xfId="17" applyNumberFormat="1" applyFont="1" applyFill="1" applyBorder="1" applyProtection="1">
      <alignment horizontal="right" vertical="center"/>
      <protection locked="0"/>
    </xf>
    <xf numFmtId="0" fontId="22" fillId="7" borderId="7" xfId="17" applyNumberFormat="1" applyFont="1" applyFill="1" applyBorder="1" applyProtection="1">
      <alignment horizontal="right" vertical="center"/>
      <protection locked="0"/>
    </xf>
    <xf numFmtId="0" fontId="22" fillId="5" borderId="9" xfId="17" applyNumberFormat="1" applyFont="1" applyFill="1" applyBorder="1" applyProtection="1">
      <alignment horizontal="right" vertical="center"/>
      <protection locked="0"/>
    </xf>
    <xf numFmtId="0" fontId="22" fillId="7" borderId="0" xfId="17" applyNumberFormat="1" applyFont="1" applyFill="1" applyBorder="1" applyProtection="1">
      <alignment horizontal="right" vertical="center"/>
      <protection locked="0"/>
    </xf>
    <xf numFmtId="0" fontId="22" fillId="7" borderId="10" xfId="17" applyNumberFormat="1" applyFont="1" applyFill="1" applyBorder="1" applyProtection="1">
      <alignment horizontal="right" vertical="center"/>
      <protection locked="0"/>
    </xf>
    <xf numFmtId="0" fontId="19" fillId="6" borderId="6" xfId="0" applyFont="1" applyFill="1" applyBorder="1">
      <alignment horizontal="left" vertical="center" wrapText="1" indent="1"/>
    </xf>
    <xf numFmtId="0" fontId="16" fillId="6" borderId="6" xfId="0" applyFont="1" applyFill="1" applyBorder="1">
      <alignment horizontal="left" vertical="center" wrapText="1" indent="1"/>
    </xf>
    <xf numFmtId="0" fontId="16" fillId="6" borderId="13" xfId="0" applyFont="1" applyFill="1" applyBorder="1">
      <alignment horizontal="left" vertical="center" wrapText="1" indent="1"/>
    </xf>
    <xf numFmtId="0" fontId="22" fillId="6" borderId="13" xfId="17" applyNumberFormat="1" applyFont="1" applyFill="1" applyBorder="1" applyProtection="1">
      <alignment horizontal="right" vertical="center"/>
      <protection locked="0"/>
    </xf>
    <xf numFmtId="169" fontId="16" fillId="6" borderId="13" xfId="13" applyNumberFormat="1" applyFont="1" applyFill="1" applyBorder="1">
      <alignment horizontal="right" vertical="center"/>
    </xf>
    <xf numFmtId="170" fontId="16" fillId="6" borderId="13" xfId="19" applyNumberFormat="1" applyFont="1" applyFill="1" applyBorder="1" applyAlignment="1">
      <alignment horizontal="center" vertical="center"/>
    </xf>
    <xf numFmtId="0" fontId="16" fillId="0" borderId="6" xfId="0" applyFont="1" applyBorder="1">
      <alignment horizontal="left" vertical="center" wrapText="1" indent="1"/>
    </xf>
    <xf numFmtId="169" fontId="16" fillId="0" borderId="0" xfId="13" applyNumberFormat="1" applyFont="1" applyFill="1" applyBorder="1" applyProtection="1">
      <alignment horizontal="right" vertical="center"/>
    </xf>
    <xf numFmtId="169" fontId="16" fillId="0" borderId="6" xfId="13" applyNumberFormat="1" applyFont="1" applyFill="1" applyBorder="1" applyProtection="1">
      <alignment horizontal="right" vertical="center"/>
    </xf>
    <xf numFmtId="169" fontId="21" fillId="8" borderId="11" xfId="0" applyNumberFormat="1" applyFont="1" applyFill="1" applyBorder="1" applyAlignment="1">
      <alignment horizontal="right" vertical="center" wrapText="1"/>
    </xf>
    <xf numFmtId="169" fontId="21" fillId="8" borderId="12" xfId="0" applyNumberFormat="1" applyFont="1" applyFill="1" applyBorder="1" applyAlignment="1">
      <alignment horizontal="right" vertical="center" wrapText="1"/>
    </xf>
    <xf numFmtId="166" fontId="13" fillId="2" borderId="3" xfId="16" applyFont="1" applyFill="1" applyBorder="1" applyAlignment="1">
      <alignment vertical="center" wrapText="1"/>
    </xf>
    <xf numFmtId="166" fontId="13" fillId="2" borderId="0" xfId="16" applyFont="1" applyFill="1" applyAlignment="1">
      <alignment vertical="center" wrapText="1"/>
    </xf>
    <xf numFmtId="166" fontId="10" fillId="0" borderId="0" xfId="2" applyNumberFormat="1" applyProtection="1">
      <alignment vertical="center"/>
      <protection locked="0"/>
    </xf>
    <xf numFmtId="0" fontId="10" fillId="0" borderId="0" xfId="2" applyProtection="1">
      <alignment vertical="center"/>
      <protection locked="0"/>
    </xf>
    <xf numFmtId="0" fontId="10" fillId="0" borderId="0" xfId="2" applyAlignment="1" applyProtection="1">
      <alignment vertical="top"/>
      <protection locked="0"/>
    </xf>
    <xf numFmtId="0" fontId="4" fillId="3" borderId="4" xfId="6" applyProtection="1">
      <alignment vertical="center"/>
    </xf>
    <xf numFmtId="0" fontId="5" fillId="2" borderId="5" xfId="7" applyBorder="1">
      <alignment vertical="center" wrapText="1"/>
    </xf>
    <xf numFmtId="0" fontId="5" fillId="2" borderId="0" xfId="7" applyAlignment="1">
      <alignment vertical="center"/>
    </xf>
    <xf numFmtId="0" fontId="13" fillId="2" borderId="5" xfId="1" applyFont="1" applyFill="1" applyBorder="1" applyAlignment="1">
      <alignment horizontal="left" vertical="center" wrapText="1"/>
    </xf>
    <xf numFmtId="0" fontId="5" fillId="2" borderId="0" xfId="1" applyFill="1" applyAlignment="1">
      <alignment horizontal="left" vertical="center" wrapText="1"/>
    </xf>
    <xf numFmtId="0" fontId="4" fillId="3" borderId="4" xfId="6" applyAlignment="1" applyProtection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</cellXfs>
  <cellStyles count="20">
    <cellStyle name="20 % - Akzent1" xfId="15" builtinId="30" customBuiltin="1"/>
    <cellStyle name="60 % - Akzent1" xfId="7" builtinId="32" customBuiltin="1"/>
    <cellStyle name="Besuchter Hyperlink" xfId="5" builtinId="9" customBuiltin="1"/>
    <cellStyle name="Date" xfId="18" xr:uid="{00000000-0005-0000-0000-000004000000}"/>
    <cellStyle name="Ergebnis" xfId="11" builtinId="25" customBuiltin="1"/>
    <cellStyle name="Erklärender Text" xfId="10" builtinId="53" customBuiltin="1"/>
    <cellStyle name="Komma" xfId="19" builtinId="3"/>
    <cellStyle name="Link" xfId="1" builtinId="8" customBuiltin="1"/>
    <cellStyle name="Phone" xfId="16" xr:uid="{00000000-0005-0000-0000-00000E000000}"/>
    <cellStyle name="Prozent" xfId="4" builtinId="5" customBuiltin="1"/>
    <cellStyle name="Quantity" xfId="17" xr:uid="{00000000-0005-0000-0000-00000F000000}"/>
    <cellStyle name="Standard" xfId="0" builtinId="0" customBuiltin="1"/>
    <cellStyle name="Überschrift" xfId="6" builtinId="15" customBuiltin="1"/>
    <cellStyle name="Überschrift 1" xfId="2" builtinId="16" customBuiltin="1"/>
    <cellStyle name="Überschrift 2" xfId="3" builtinId="17" customBuiltin="1"/>
    <cellStyle name="Überschrift 3" xfId="8" builtinId="18" customBuiltin="1"/>
    <cellStyle name="Überschrift 4" xfId="12" builtinId="19" customBuiltin="1"/>
    <cellStyle name="Währung" xfId="13" builtinId="4" customBuiltin="1"/>
    <cellStyle name="Währung [0]" xfId="14" builtinId="7" customBuiltin="1"/>
    <cellStyle name="Warnender Text" xfId="9" builtinId="11" customBuiltin="1"/>
  </cellStyles>
  <dxfs count="18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#,##0\ &quot;€&quot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outline val="0"/>
        <shadow val="0"/>
        <sz val="11"/>
        <color theme="1"/>
        <name val="Calibri"/>
        <family val="2"/>
        <scheme val="minor"/>
      </font>
      <numFmt numFmtId="169" formatCode="#,##0\ &quot;€&quot;"/>
    </dxf>
    <dxf>
      <font>
        <b val="0"/>
        <i val="0"/>
        <strike val="0"/>
        <outline val="0"/>
        <shadow val="0"/>
        <sz val="11"/>
        <color theme="1"/>
        <name val="Calibri"/>
        <family val="2"/>
        <scheme val="minor"/>
      </font>
      <numFmt numFmtId="168" formatCode="_-[$£-809]* #,##0.00_-;\-[$£-809]* #,##0.00_-;_-[$£-809]* &quot;-&quot;??_-;_-@_-"/>
    </dxf>
    <dxf>
      <font>
        <b val="0"/>
        <i val="0"/>
        <strike val="0"/>
        <outline val="0"/>
        <shadow val="0"/>
        <sz val="11"/>
        <color theme="1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outline val="0"/>
        <shadow val="0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sz val="11"/>
        <color theme="1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747030</xdr:colOff>
      <xdr:row>4</xdr:row>
      <xdr:rowOff>77400</xdr:rowOff>
    </xdr:from>
    <xdr:to>
      <xdr:col>5</xdr:col>
      <xdr:colOff>40255</xdr:colOff>
      <xdr:row>7</xdr:row>
      <xdr:rowOff>20520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FD05C0E5-7C23-8A87-F830-26D75D9456E0}"/>
                </a:ext>
              </a:extLst>
            </xdr14:cNvPr>
            <xdr14:cNvContentPartPr/>
          </xdr14:nvContentPartPr>
          <xdr14:nvPr macro=""/>
          <xdr14:xfrm>
            <a:off x="5433330" y="1877625"/>
            <a:ext cx="40680" cy="2052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FD05C0E5-7C23-8A87-F830-26D75D9456E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4330" y="1868985"/>
              <a:ext cx="58320" cy="3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1176090</xdr:colOff>
      <xdr:row>3</xdr:row>
      <xdr:rowOff>0</xdr:rowOff>
    </xdr:from>
    <xdr:to>
      <xdr:col>3</xdr:col>
      <xdr:colOff>1185450</xdr:colOff>
      <xdr:row>4</xdr:row>
      <xdr:rowOff>128160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E302127F-1914-4DC5-ADF9-951998A89C8A}"/>
                </a:ext>
              </a:extLst>
            </xdr14:cNvPr>
            <xdr14:cNvContentPartPr/>
          </xdr14:nvContentPartPr>
          <xdr14:nvPr macro=""/>
          <xdr14:xfrm>
            <a:off x="4452690" y="1928385"/>
            <a:ext cx="9360" cy="6840"/>
          </xdr14:xfrm>
        </xdr:contentPart>
      </mc:Choice>
      <mc:Fallback xmlns="">
        <xdr:pic>
          <xdr:nvPicPr>
            <xdr:cNvPr id="3" name="Freihand 2">
              <a:extLst>
                <a:ext uri="{FF2B5EF4-FFF2-40B4-BE49-F238E27FC236}">
                  <a16:creationId xmlns:a16="http://schemas.microsoft.com/office/drawing/2014/main" id="{E302127F-1914-4DC5-ADF9-951998A89C8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443690" y="1919745"/>
              <a:ext cx="27000" cy="2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52925</xdr:colOff>
      <xdr:row>0</xdr:row>
      <xdr:rowOff>11759</xdr:rowOff>
    </xdr:from>
    <xdr:to>
      <xdr:col>4</xdr:col>
      <xdr:colOff>205796</xdr:colOff>
      <xdr:row>0</xdr:row>
      <xdr:rowOff>726913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F1FD269-E368-6C54-8F3C-5172E6264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713" y="11759"/>
          <a:ext cx="1569861" cy="715154"/>
        </a:xfrm>
        <a:prstGeom prst="rect">
          <a:avLst/>
        </a:prstGeom>
      </xdr:spPr>
    </xdr:pic>
    <xdr:clientData/>
  </xdr:twoCellAnchor>
  <xdr:twoCellAnchor editAs="oneCell">
    <xdr:from>
      <xdr:col>4</xdr:col>
      <xdr:colOff>205794</xdr:colOff>
      <xdr:row>0</xdr:row>
      <xdr:rowOff>0</xdr:rowOff>
    </xdr:from>
    <xdr:to>
      <xdr:col>7</xdr:col>
      <xdr:colOff>410407</xdr:colOff>
      <xdr:row>1</xdr:row>
      <xdr:rowOff>343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34DC00D-CE95-2D4A-E6C8-00F2F42363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3" t="22376" r="3646" b="23033"/>
        <a:stretch/>
      </xdr:blipFill>
      <xdr:spPr>
        <a:xfrm>
          <a:off x="5638572" y="0"/>
          <a:ext cx="2457686" cy="730593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5-19T18:42:15.4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113 57 8751 0 0,'-30'-17'936'0'0,"-39"-17"2368"0"0,58 29-3126 0 0,8 6-373 0 0,8 4-214 0 0,7 3-2289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5-19T18:42:16.5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25 19 2759 0 0,'-7'-3'248'0'0,"2"0"-248"0"0,2 1 0 0 0,3 0 0 0 0,1 2 480 0 0,-3-3-240 0 0,-3 1-1200 0 0,1-1-248 0 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H59" totalsRowShown="0" headerRowDxfId="11" dataDxfId="9" headerRowBorderDxfId="10">
  <autoFilter ref="B8:H5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Item #" dataDxfId="8"/>
    <tableColumn id="2" xr3:uid="{00000000-0010-0000-0000-000002000000}" name="Description" dataDxfId="7"/>
    <tableColumn id="7" xr3:uid="{00000000-0010-0000-0000-000007000000}" name="# of samples incl. processing blanks" dataDxfId="6" dataCellStyle="Quantity"/>
    <tableColumn id="8" xr3:uid="{00000000-0010-0000-0000-000008000000}" name="Unit Price" dataDxfId="5"/>
    <tableColumn id="10" xr3:uid="{00000000-0010-0000-0000-00000A000000}" name="Discount every # sample" dataDxfId="4">
      <calculatedColumnFormula>1/7</calculatedColumnFormula>
    </tableColumn>
    <tableColumn id="11" xr3:uid="{00000000-0010-0000-0000-00000B000000}" name="Price" dataDxfId="3">
      <calculatedColumnFormula>SimpleInvoice[[#This Row],['# of samples incl. processing blanks]]*SimpleInvoice[[#This Row],[Unit Price]]</calculatedColumnFormula>
    </tableColumn>
    <tableColumn id="6" xr3:uid="{485C7A66-0A47-43DB-98D7-6B74D58DEDFB}" name="Discount Price" dataDxfId="2" dataCellStyle="Währung">
      <calculatedColumnFormula>(D9-(ROUNDDOWN((SimpleInvoice[[#This Row],['# of samples incl. processing blanks]]/F9),0)))*E9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isotopenphysik.univie.ac.at/veracore/" TargetMode="External"/><Relationship Id="rId1" Type="http://schemas.openxmlformats.org/officeDocument/2006/relationships/hyperlink" Target="mailto:vera.core@univie.ac.at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BR60"/>
  <sheetViews>
    <sheetView showGridLines="0" tabSelected="1" topLeftCell="A52" zoomScale="72" zoomScaleNormal="72" workbookViewId="0">
      <selection activeCell="D12" sqref="D12"/>
    </sheetView>
  </sheetViews>
  <sheetFormatPr baseColWidth="10" defaultColWidth="9" defaultRowHeight="33.9" customHeight="1" x14ac:dyDescent="0.3"/>
  <cols>
    <col min="1" max="1" width="2.6640625" customWidth="1"/>
    <col min="2" max="2" width="12.44140625" customWidth="1"/>
    <col min="3" max="3" width="40.6640625" customWidth="1"/>
    <col min="4" max="4" width="19.6640625" customWidth="1"/>
    <col min="5" max="5" width="8.5546875" customWidth="1"/>
    <col min="6" max="6" width="12.5546875" customWidth="1"/>
    <col min="7" max="7" width="10.33203125" customWidth="1"/>
    <col min="8" max="8" width="12.88671875" customWidth="1"/>
    <col min="9" max="70" width="9" style="2"/>
  </cols>
  <sheetData>
    <row r="1" spans="1:70" ht="57.75" customHeight="1" thickBot="1" x14ac:dyDescent="0.35">
      <c r="A1" s="2"/>
      <c r="B1" s="75" t="s">
        <v>7</v>
      </c>
      <c r="C1" s="75"/>
      <c r="D1" s="1"/>
      <c r="E1" s="1"/>
      <c r="F1" s="80"/>
      <c r="G1" s="80"/>
      <c r="H1" s="80"/>
    </row>
    <row r="2" spans="1:70" ht="30" customHeight="1" thickTop="1" x14ac:dyDescent="0.3">
      <c r="B2" s="76" t="s">
        <v>14</v>
      </c>
      <c r="C2" s="76"/>
      <c r="D2" s="70" t="s">
        <v>15</v>
      </c>
      <c r="E2" s="78" t="s">
        <v>39</v>
      </c>
      <c r="F2" s="78"/>
      <c r="G2" s="78"/>
      <c r="H2" s="78"/>
    </row>
    <row r="3" spans="1:70" ht="30" customHeight="1" x14ac:dyDescent="0.3">
      <c r="B3" s="77" t="s">
        <v>17</v>
      </c>
      <c r="C3" s="77"/>
      <c r="D3" s="71" t="s">
        <v>40</v>
      </c>
      <c r="E3" s="79" t="s">
        <v>16</v>
      </c>
      <c r="F3" s="79"/>
      <c r="G3" s="79"/>
      <c r="H3" s="79"/>
    </row>
    <row r="4" spans="1:70" ht="24" hidden="1" customHeight="1" x14ac:dyDescent="0.25">
      <c r="B4" s="73" t="s">
        <v>0</v>
      </c>
      <c r="C4" s="73"/>
      <c r="D4" s="72" t="str">
        <f>"Phone:   "</f>
        <v xml:space="preserve">Phone:   </v>
      </c>
      <c r="E4" s="72"/>
      <c r="F4" s="40" t="s">
        <v>4</v>
      </c>
      <c r="G4" s="41"/>
      <c r="H4" s="41"/>
    </row>
    <row r="5" spans="1:70" ht="20.100000000000001" hidden="1" customHeight="1" x14ac:dyDescent="0.25">
      <c r="B5" s="74"/>
      <c r="C5" s="74"/>
      <c r="D5" s="72" t="str">
        <f>"Fax:    "</f>
        <v xml:space="preserve">Fax:    </v>
      </c>
      <c r="E5" s="72"/>
      <c r="F5" s="40" t="s">
        <v>5</v>
      </c>
      <c r="G5" s="43"/>
      <c r="H5" s="43"/>
    </row>
    <row r="6" spans="1:70" ht="20.100000000000001" hidden="1" customHeight="1" x14ac:dyDescent="0.3">
      <c r="B6" s="42"/>
      <c r="C6" s="42"/>
      <c r="D6" s="73" t="str">
        <f>"Email:   "</f>
        <v xml:space="preserve">Email:   </v>
      </c>
      <c r="E6" s="73"/>
      <c r="F6" s="44"/>
      <c r="G6" s="45"/>
      <c r="H6" s="45"/>
    </row>
    <row r="7" spans="1:70" ht="44.1" hidden="1" customHeight="1" x14ac:dyDescent="0.3">
      <c r="B7" s="46" t="str">
        <f>"Invoice For: "</f>
        <v xml:space="preserve">Invoice For: </v>
      </c>
      <c r="C7" s="47"/>
      <c r="D7" s="47"/>
      <c r="E7" s="47"/>
      <c r="F7" s="47"/>
      <c r="G7" s="47"/>
      <c r="H7" s="48"/>
    </row>
    <row r="8" spans="1:70" s="24" customFormat="1" ht="33.9" customHeight="1" thickBot="1" x14ac:dyDescent="0.35">
      <c r="A8" s="49"/>
      <c r="B8" s="25" t="s">
        <v>1</v>
      </c>
      <c r="C8" s="25" t="s">
        <v>2</v>
      </c>
      <c r="D8" s="26" t="s">
        <v>8</v>
      </c>
      <c r="E8" s="27" t="s">
        <v>3</v>
      </c>
      <c r="F8" s="28" t="s">
        <v>12</v>
      </c>
      <c r="G8" s="29" t="s">
        <v>6</v>
      </c>
      <c r="H8" s="30" t="s">
        <v>13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</row>
    <row r="9" spans="1:70" s="3" customFormat="1" ht="33.9" customHeight="1" x14ac:dyDescent="0.3">
      <c r="B9" s="4" t="s">
        <v>9</v>
      </c>
      <c r="C9" s="4" t="s">
        <v>19</v>
      </c>
      <c r="D9" s="50">
        <v>0</v>
      </c>
      <c r="E9" s="5">
        <v>300</v>
      </c>
      <c r="F9" s="6">
        <v>5</v>
      </c>
      <c r="G9" s="5">
        <f>SimpleInvoice[[#This Row],['# of samples incl. processing blanks]]*SimpleInvoice[[#This Row],[Unit Price]]</f>
        <v>0</v>
      </c>
      <c r="H9" s="5">
        <f>(D9-(ROUNDDOWN((SimpleInvoice[[#This Row],['# of samples incl. processing blanks]]/F9),0)))*E9</f>
        <v>0</v>
      </c>
    </row>
    <row r="10" spans="1:70" s="7" customFormat="1" ht="33.9" customHeight="1" x14ac:dyDescent="0.3">
      <c r="B10" s="8" t="s">
        <v>10</v>
      </c>
      <c r="C10" s="8" t="s">
        <v>19</v>
      </c>
      <c r="D10" s="51">
        <v>0</v>
      </c>
      <c r="E10" s="9">
        <v>500</v>
      </c>
      <c r="F10" s="10">
        <v>5</v>
      </c>
      <c r="G10" s="66">
        <f>SimpleInvoice[[#This Row],['# of samples incl. processing blanks]]*SimpleInvoice[[#This Row],[Unit Price]]</f>
        <v>0</v>
      </c>
      <c r="H10" s="66">
        <f>(D10-(ROUNDDOWN((SimpleInvoice[[#This Row],['# of samples incl. processing blanks]]/F10),0)))*E10</f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11" customFormat="1" ht="33.9" customHeight="1" thickBot="1" x14ac:dyDescent="0.35">
      <c r="B11" s="11" t="s">
        <v>11</v>
      </c>
      <c r="C11" s="11" t="s">
        <v>19</v>
      </c>
      <c r="D11" s="52">
        <v>0</v>
      </c>
      <c r="E11" s="12">
        <v>800</v>
      </c>
      <c r="F11" s="13">
        <v>5</v>
      </c>
      <c r="G11" s="67">
        <f>SimpleInvoice[[#This Row],['# of samples incl. processing blanks]]*SimpleInvoice[[#This Row],[Unit Price]]</f>
        <v>0</v>
      </c>
      <c r="H11" s="67">
        <f>(D11-(ROUNDDOWN((SimpleInvoice[[#This Row],['# of samples incl. processing blanks]]/F11),0)))*E11</f>
        <v>0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</row>
    <row r="12" spans="1:70" s="3" customFormat="1" ht="33.9" customHeight="1" x14ac:dyDescent="0.3">
      <c r="B12" s="4" t="s">
        <v>9</v>
      </c>
      <c r="C12" s="4" t="s">
        <v>20</v>
      </c>
      <c r="D12" s="50">
        <v>0</v>
      </c>
      <c r="E12" s="5">
        <v>100</v>
      </c>
      <c r="F12" s="6">
        <v>7</v>
      </c>
      <c r="G12" s="5">
        <f>SimpleInvoice[[#This Row],['# of samples incl. processing blanks]]*SimpleInvoice[[#This Row],[Unit Price]]</f>
        <v>0</v>
      </c>
      <c r="H12" s="5">
        <f>(D12-(ROUNDDOWN((SimpleInvoice[[#This Row],['# of samples incl. processing blanks]]/F12),0)))*E12</f>
        <v>0</v>
      </c>
    </row>
    <row r="13" spans="1:70" s="7" customFormat="1" ht="33.9" customHeight="1" x14ac:dyDescent="0.3">
      <c r="B13" s="8" t="s">
        <v>10</v>
      </c>
      <c r="C13" s="8" t="s">
        <v>20</v>
      </c>
      <c r="D13" s="51">
        <v>0</v>
      </c>
      <c r="E13" s="9">
        <v>200</v>
      </c>
      <c r="F13" s="10">
        <v>7</v>
      </c>
      <c r="G13" s="66">
        <f>SimpleInvoice[[#This Row],['# of samples incl. processing blanks]]*SimpleInvoice[[#This Row],[Unit Price]]</f>
        <v>0</v>
      </c>
      <c r="H13" s="66">
        <f>(D13-(ROUNDDOWN((SimpleInvoice[[#This Row],['# of samples incl. processing blanks]]/F13),0)))*E13</f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11" customFormat="1" ht="33.9" customHeight="1" thickBot="1" x14ac:dyDescent="0.35">
      <c r="B14" s="11" t="s">
        <v>11</v>
      </c>
      <c r="C14" s="11" t="s">
        <v>20</v>
      </c>
      <c r="D14" s="52">
        <v>0</v>
      </c>
      <c r="E14" s="12">
        <v>300</v>
      </c>
      <c r="F14" s="13">
        <v>7</v>
      </c>
      <c r="G14" s="67">
        <f>SimpleInvoice[[#This Row],['# of samples incl. processing blanks]]*SimpleInvoice[[#This Row],[Unit Price]]</f>
        <v>0</v>
      </c>
      <c r="H14" s="67">
        <f>(D14-(ROUNDDOWN((SimpleInvoice[[#This Row],['# of samples incl. processing blanks]]/F14),0)))*E14</f>
        <v>0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</row>
    <row r="15" spans="1:70" s="3" customFormat="1" ht="33.9" customHeight="1" x14ac:dyDescent="0.3">
      <c r="B15" s="4" t="s">
        <v>9</v>
      </c>
      <c r="C15" s="4" t="s">
        <v>21</v>
      </c>
      <c r="D15" s="50">
        <v>0</v>
      </c>
      <c r="E15" s="5">
        <v>300</v>
      </c>
      <c r="F15" s="6">
        <v>7</v>
      </c>
      <c r="G15" s="5">
        <f>SimpleInvoice[[#This Row],['# of samples incl. processing blanks]]*SimpleInvoice[[#This Row],[Unit Price]]</f>
        <v>0</v>
      </c>
      <c r="H15" s="5">
        <f>(D15-(ROUNDDOWN((SimpleInvoice[[#This Row],['# of samples incl. processing blanks]]/F15),0)))*E15</f>
        <v>0</v>
      </c>
    </row>
    <row r="16" spans="1:70" s="7" customFormat="1" ht="33.9" customHeight="1" x14ac:dyDescent="0.3">
      <c r="B16" s="8" t="s">
        <v>10</v>
      </c>
      <c r="C16" s="8" t="s">
        <v>21</v>
      </c>
      <c r="D16" s="51">
        <v>0</v>
      </c>
      <c r="E16" s="9">
        <v>600</v>
      </c>
      <c r="F16" s="10">
        <v>7</v>
      </c>
      <c r="G16" s="66">
        <f>SimpleInvoice[[#This Row],['# of samples incl. processing blanks]]*SimpleInvoice[[#This Row],[Unit Price]]</f>
        <v>0</v>
      </c>
      <c r="H16" s="66">
        <f>(D16-(ROUNDDOWN((SimpleInvoice[[#This Row],['# of samples incl. processing blanks]]/F16),0)))*E16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11" customFormat="1" ht="33.9" customHeight="1" thickBot="1" x14ac:dyDescent="0.35">
      <c r="B17" s="11" t="s">
        <v>11</v>
      </c>
      <c r="C17" s="11" t="s">
        <v>21</v>
      </c>
      <c r="D17" s="52">
        <v>0</v>
      </c>
      <c r="E17" s="12">
        <v>900</v>
      </c>
      <c r="F17" s="13">
        <v>7</v>
      </c>
      <c r="G17" s="67">
        <f>SimpleInvoice[[#This Row],['# of samples incl. processing blanks]]*SimpleInvoice[[#This Row],[Unit Price]]</f>
        <v>0</v>
      </c>
      <c r="H17" s="67">
        <f>(D17-(ROUNDDOWN((SimpleInvoice[[#This Row],['# of samples incl. processing blanks]]/F17),0)))*E17</f>
        <v>0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</row>
    <row r="18" spans="1:70" s="3" customFormat="1" ht="33.9" customHeight="1" x14ac:dyDescent="0.3">
      <c r="B18" s="4" t="s">
        <v>9</v>
      </c>
      <c r="C18" s="4" t="s">
        <v>22</v>
      </c>
      <c r="D18" s="50">
        <v>0</v>
      </c>
      <c r="E18" s="5">
        <v>150</v>
      </c>
      <c r="F18" s="6">
        <v>7</v>
      </c>
      <c r="G18" s="5">
        <f>SimpleInvoice[[#This Row],['# of samples incl. processing blanks]]*SimpleInvoice[[#This Row],[Unit Price]]</f>
        <v>0</v>
      </c>
      <c r="H18" s="5">
        <f>(D18-(ROUNDDOWN((SimpleInvoice[[#This Row],['# of samples incl. processing blanks]]/F18),0)))*E18</f>
        <v>0</v>
      </c>
    </row>
    <row r="19" spans="1:70" s="7" customFormat="1" ht="33.9" customHeight="1" x14ac:dyDescent="0.3">
      <c r="B19" s="8" t="s">
        <v>10</v>
      </c>
      <c r="C19" s="8" t="s">
        <v>22</v>
      </c>
      <c r="D19" s="51">
        <v>0</v>
      </c>
      <c r="E19" s="9">
        <v>300</v>
      </c>
      <c r="F19" s="10">
        <v>7</v>
      </c>
      <c r="G19" s="66">
        <f>SimpleInvoice[[#This Row],['# of samples incl. processing blanks]]*SimpleInvoice[[#This Row],[Unit Price]]</f>
        <v>0</v>
      </c>
      <c r="H19" s="66">
        <f>(D19-(ROUNDDOWN((SimpleInvoice[[#This Row],['# of samples incl. processing blanks]]/F19),0)))*E19</f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11" customFormat="1" ht="33.9" customHeight="1" thickBot="1" x14ac:dyDescent="0.35">
      <c r="B20" s="11" t="s">
        <v>11</v>
      </c>
      <c r="C20" s="11" t="s">
        <v>22</v>
      </c>
      <c r="D20" s="52">
        <v>0</v>
      </c>
      <c r="E20" s="12">
        <v>400</v>
      </c>
      <c r="F20" s="13">
        <v>7</v>
      </c>
      <c r="G20" s="67">
        <f>SimpleInvoice[[#This Row],['# of samples incl. processing blanks]]*SimpleInvoice[[#This Row],[Unit Price]]</f>
        <v>0</v>
      </c>
      <c r="H20" s="67">
        <f>(D20-(ROUNDDOWN((SimpleInvoice[[#This Row],['# of samples incl. processing blanks]]/F20),0)))*E20</f>
        <v>0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</row>
    <row r="21" spans="1:70" s="3" customFormat="1" ht="33.9" customHeight="1" x14ac:dyDescent="0.3">
      <c r="B21" s="4" t="s">
        <v>9</v>
      </c>
      <c r="C21" s="4" t="s">
        <v>23</v>
      </c>
      <c r="D21" s="50">
        <v>0</v>
      </c>
      <c r="E21" s="5">
        <v>350</v>
      </c>
      <c r="F21" s="6">
        <v>7</v>
      </c>
      <c r="G21" s="5">
        <f>SimpleInvoice[[#This Row],['# of samples incl. processing blanks]]*SimpleInvoice[[#This Row],[Unit Price]]</f>
        <v>0</v>
      </c>
      <c r="H21" s="5">
        <f>(D21-(ROUNDDOWN((SimpleInvoice[[#This Row],['# of samples incl. processing blanks]]/F21),0)))*E21</f>
        <v>0</v>
      </c>
    </row>
    <row r="22" spans="1:70" s="7" customFormat="1" ht="33.9" customHeight="1" x14ac:dyDescent="0.3">
      <c r="B22" s="8" t="s">
        <v>10</v>
      </c>
      <c r="C22" s="8" t="s">
        <v>23</v>
      </c>
      <c r="D22" s="51">
        <v>0</v>
      </c>
      <c r="E22" s="9">
        <v>700</v>
      </c>
      <c r="F22" s="10">
        <v>7</v>
      </c>
      <c r="G22" s="66">
        <f>SimpleInvoice[[#This Row],['# of samples incl. processing blanks]]*SimpleInvoice[[#This Row],[Unit Price]]</f>
        <v>0</v>
      </c>
      <c r="H22" s="66">
        <f>(D22-(ROUNDDOWN((SimpleInvoice[[#This Row],['# of samples incl. processing blanks]]/F22),0)))*E22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11" customFormat="1" ht="33.9" customHeight="1" thickBot="1" x14ac:dyDescent="0.35">
      <c r="B23" s="11" t="s">
        <v>11</v>
      </c>
      <c r="C23" s="11" t="s">
        <v>23</v>
      </c>
      <c r="D23" s="52">
        <v>0</v>
      </c>
      <c r="E23" s="12">
        <v>1050</v>
      </c>
      <c r="F23" s="13">
        <v>7</v>
      </c>
      <c r="G23" s="67">
        <f>SimpleInvoice[[#This Row],['# of samples incl. processing blanks]]*SimpleInvoice[[#This Row],[Unit Price]]</f>
        <v>0</v>
      </c>
      <c r="H23" s="67">
        <f>(D23-(ROUNDDOWN((SimpleInvoice[[#This Row],['# of samples incl. processing blanks]]/F23),0)))*E23</f>
        <v>0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</row>
    <row r="24" spans="1:70" s="3" customFormat="1" ht="33.9" customHeight="1" x14ac:dyDescent="0.3">
      <c r="B24" s="4" t="s">
        <v>9</v>
      </c>
      <c r="C24" s="4" t="s">
        <v>24</v>
      </c>
      <c r="D24" s="50">
        <v>0</v>
      </c>
      <c r="E24" s="5">
        <v>150</v>
      </c>
      <c r="F24" s="6">
        <v>7</v>
      </c>
      <c r="G24" s="5">
        <f>SimpleInvoice[[#This Row],['# of samples incl. processing blanks]]*SimpleInvoice[[#This Row],[Unit Price]]</f>
        <v>0</v>
      </c>
      <c r="H24" s="5">
        <f>(D24-(ROUNDDOWN((SimpleInvoice[[#This Row],['# of samples incl. processing blanks]]/F24),0)))*E24</f>
        <v>0</v>
      </c>
    </row>
    <row r="25" spans="1:70" s="7" customFormat="1" ht="33.9" customHeight="1" x14ac:dyDescent="0.3">
      <c r="B25" s="8" t="s">
        <v>10</v>
      </c>
      <c r="C25" s="8" t="s">
        <v>24</v>
      </c>
      <c r="D25" s="51">
        <v>0</v>
      </c>
      <c r="E25" s="9">
        <v>300</v>
      </c>
      <c r="F25" s="10">
        <v>7</v>
      </c>
      <c r="G25" s="66">
        <f>SimpleInvoice[[#This Row],['# of samples incl. processing blanks]]*SimpleInvoice[[#This Row],[Unit Price]]</f>
        <v>0</v>
      </c>
      <c r="H25" s="66">
        <f>(D25-(ROUNDDOWN((SimpleInvoice[[#This Row],['# of samples incl. processing blanks]]/F25),0)))*E25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11" customFormat="1" ht="33.9" customHeight="1" thickBot="1" x14ac:dyDescent="0.35">
      <c r="B26" s="11" t="s">
        <v>11</v>
      </c>
      <c r="C26" s="11" t="s">
        <v>25</v>
      </c>
      <c r="D26" s="52">
        <v>0</v>
      </c>
      <c r="E26" s="12">
        <v>450</v>
      </c>
      <c r="F26" s="13">
        <v>7</v>
      </c>
      <c r="G26" s="67">
        <f>SimpleInvoice[[#This Row],['# of samples incl. processing blanks]]*SimpleInvoice[[#This Row],[Unit Price]]</f>
        <v>0</v>
      </c>
      <c r="H26" s="67">
        <f>(D26-(ROUNDDOWN((SimpleInvoice[[#This Row],['# of samples incl. processing blanks]]/F26),0)))*E26</f>
        <v>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</row>
    <row r="27" spans="1:70" s="3" customFormat="1" ht="33.9" customHeight="1" x14ac:dyDescent="0.3">
      <c r="B27" s="4" t="s">
        <v>9</v>
      </c>
      <c r="C27" s="14" t="s">
        <v>26</v>
      </c>
      <c r="D27" s="50">
        <v>0</v>
      </c>
      <c r="E27" s="5">
        <v>250</v>
      </c>
      <c r="F27" s="6">
        <v>7</v>
      </c>
      <c r="G27" s="5">
        <f>SimpleInvoice[[#This Row],['# of samples incl. processing blanks]]*SimpleInvoice[[#This Row],[Unit Price]]</f>
        <v>0</v>
      </c>
      <c r="H27" s="5">
        <f>(D27-(ROUNDDOWN((SimpleInvoice[[#This Row],['# of samples incl. processing blanks]]/F27),0)))*E27</f>
        <v>0</v>
      </c>
    </row>
    <row r="28" spans="1:70" s="7" customFormat="1" ht="33.9" customHeight="1" x14ac:dyDescent="0.3">
      <c r="B28" s="8" t="s">
        <v>10</v>
      </c>
      <c r="C28" s="15" t="s">
        <v>26</v>
      </c>
      <c r="D28" s="51">
        <v>0</v>
      </c>
      <c r="E28" s="9">
        <v>500</v>
      </c>
      <c r="F28" s="10">
        <v>7</v>
      </c>
      <c r="G28" s="66">
        <f>SimpleInvoice[[#This Row],['# of samples incl. processing blanks]]*SimpleInvoice[[#This Row],[Unit Price]]</f>
        <v>0</v>
      </c>
      <c r="H28" s="66">
        <f>(D28-(ROUNDDOWN((SimpleInvoice[[#This Row],['# of samples incl. processing blanks]]/F28),0)))*E28</f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11" customFormat="1" ht="33.9" customHeight="1" thickBot="1" x14ac:dyDescent="0.35">
      <c r="B29" s="11" t="s">
        <v>11</v>
      </c>
      <c r="C29" s="16" t="s">
        <v>41</v>
      </c>
      <c r="D29" s="52">
        <v>0</v>
      </c>
      <c r="E29" s="12">
        <v>750</v>
      </c>
      <c r="F29" s="13">
        <v>7</v>
      </c>
      <c r="G29" s="67">
        <f>SimpleInvoice[[#This Row],['# of samples incl. processing blanks]]*SimpleInvoice[[#This Row],[Unit Price]]</f>
        <v>0</v>
      </c>
      <c r="H29" s="67">
        <f>(D29-(ROUNDDOWN((SimpleInvoice[[#This Row],['# of samples incl. processing blanks]]/F29),0)))*E29</f>
        <v>0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</row>
    <row r="30" spans="1:70" s="17" customFormat="1" ht="33.9" customHeight="1" x14ac:dyDescent="0.3">
      <c r="A30" s="3"/>
      <c r="B30" s="4" t="s">
        <v>9</v>
      </c>
      <c r="C30" s="14" t="s">
        <v>27</v>
      </c>
      <c r="D30" s="50">
        <v>0</v>
      </c>
      <c r="E30" s="5">
        <v>600</v>
      </c>
      <c r="F30" s="6">
        <v>7</v>
      </c>
      <c r="G30" s="5">
        <f>SimpleInvoice[[#This Row],['# of samples incl. processing blanks]]*SimpleInvoice[[#This Row],[Unit Price]]</f>
        <v>0</v>
      </c>
      <c r="H30" s="5">
        <f>(D30-(ROUNDDOWN((SimpleInvoice[[#This Row],['# of samples incl. processing blanks]]/F30),0)))*E30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17" customFormat="1" ht="33.9" customHeight="1" x14ac:dyDescent="0.3">
      <c r="A31" s="7"/>
      <c r="B31" s="8" t="s">
        <v>10</v>
      </c>
      <c r="C31" s="15" t="s">
        <v>27</v>
      </c>
      <c r="D31" s="51">
        <v>0</v>
      </c>
      <c r="E31" s="9">
        <v>1200</v>
      </c>
      <c r="F31" s="10">
        <v>7</v>
      </c>
      <c r="G31" s="66">
        <f>SimpleInvoice[[#This Row],['# of samples incl. processing blanks]]*SimpleInvoice[[#This Row],[Unit Price]]</f>
        <v>0</v>
      </c>
      <c r="H31" s="66">
        <f>(D31-(ROUNDDOWN((SimpleInvoice[[#This Row],['# of samples incl. processing blanks]]/F31),0)))*E31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s="65" customFormat="1" ht="33.9" customHeight="1" thickBot="1" x14ac:dyDescent="0.35">
      <c r="A32" s="11"/>
      <c r="B32" s="11" t="s">
        <v>11</v>
      </c>
      <c r="C32" s="16" t="s">
        <v>27</v>
      </c>
      <c r="D32" s="52">
        <v>0</v>
      </c>
      <c r="E32" s="12">
        <v>1800</v>
      </c>
      <c r="F32" s="13">
        <v>7</v>
      </c>
      <c r="G32" s="67">
        <f>SimpleInvoice[[#This Row],['# of samples incl. processing blanks]]*SimpleInvoice[[#This Row],[Unit Price]]</f>
        <v>0</v>
      </c>
      <c r="H32" s="67">
        <f>(D32-(ROUNDDOWN((SimpleInvoice[[#This Row],['# of samples incl. processing blanks]]/F32),0)))*E32</f>
        <v>0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</row>
    <row r="33" spans="1:70" s="17" customFormat="1" ht="33.9" customHeight="1" x14ac:dyDescent="0.3">
      <c r="A33" s="3"/>
      <c r="B33" s="4" t="s">
        <v>9</v>
      </c>
      <c r="C33" s="61" t="s">
        <v>28</v>
      </c>
      <c r="D33" s="62">
        <v>0</v>
      </c>
      <c r="E33" s="63">
        <v>150</v>
      </c>
      <c r="F33" s="64">
        <v>7</v>
      </c>
      <c r="G33" s="5">
        <f>SimpleInvoice[[#This Row],['# of samples incl. processing blanks]]*SimpleInvoice[[#This Row],[Unit Price]]</f>
        <v>0</v>
      </c>
      <c r="H33" s="5">
        <f>(D33-(ROUNDDOWN((SimpleInvoice[[#This Row],['# of samples incl. processing blanks]]/F33),0)))*E33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17" customFormat="1" ht="33.9" customHeight="1" x14ac:dyDescent="0.3">
      <c r="A34" s="7"/>
      <c r="B34" s="8" t="s">
        <v>10</v>
      </c>
      <c r="C34" s="15" t="s">
        <v>28</v>
      </c>
      <c r="D34" s="54">
        <v>0</v>
      </c>
      <c r="E34" s="20">
        <v>300</v>
      </c>
      <c r="F34" s="21">
        <v>7</v>
      </c>
      <c r="G34" s="66">
        <f>SimpleInvoice[[#This Row],['# of samples incl. processing blanks]]*SimpleInvoice[[#This Row],[Unit Price]]</f>
        <v>0</v>
      </c>
      <c r="H34" s="66">
        <f>(D34-(ROUNDDOWN((SimpleInvoice[[#This Row],['# of samples incl. processing blanks]]/F34),0)))*E34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s="65" customFormat="1" ht="33.9" customHeight="1" thickBot="1" x14ac:dyDescent="0.35">
      <c r="A35" s="11"/>
      <c r="B35" s="11" t="s">
        <v>11</v>
      </c>
      <c r="C35" s="16" t="s">
        <v>28</v>
      </c>
      <c r="D35" s="55">
        <v>0</v>
      </c>
      <c r="E35" s="22">
        <v>450</v>
      </c>
      <c r="F35" s="23">
        <v>7</v>
      </c>
      <c r="G35" s="67">
        <f>SimpleInvoice[[#This Row],['# of samples incl. processing blanks]]*SimpleInvoice[[#This Row],[Unit Price]]</f>
        <v>0</v>
      </c>
      <c r="H35" s="67">
        <f>(D35-(ROUNDDOWN((SimpleInvoice[[#This Row],['# of samples incl. processing blanks]]/F35),0)))*E35</f>
        <v>0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</row>
    <row r="36" spans="1:70" s="17" customFormat="1" ht="33.9" customHeight="1" x14ac:dyDescent="0.3">
      <c r="A36" s="3"/>
      <c r="B36" s="4" t="s">
        <v>9</v>
      </c>
      <c r="C36" s="61" t="s">
        <v>29</v>
      </c>
      <c r="D36" s="62">
        <v>0</v>
      </c>
      <c r="E36" s="63">
        <v>200</v>
      </c>
      <c r="F36" s="64">
        <v>7</v>
      </c>
      <c r="G36" s="5">
        <f>SimpleInvoice[[#This Row],['# of samples incl. processing blanks]]*SimpleInvoice[[#This Row],[Unit Price]]</f>
        <v>0</v>
      </c>
      <c r="H36" s="5">
        <f>(D36-(ROUNDDOWN((SimpleInvoice[[#This Row],['# of samples incl. processing blanks]]/F36),0)))*E36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s="17" customFormat="1" ht="33.9" customHeight="1" x14ac:dyDescent="0.3">
      <c r="A37" s="7"/>
      <c r="B37" s="8" t="s">
        <v>10</v>
      </c>
      <c r="C37" s="15" t="s">
        <v>29</v>
      </c>
      <c r="D37" s="54">
        <v>0</v>
      </c>
      <c r="E37" s="20">
        <v>400</v>
      </c>
      <c r="F37" s="21">
        <v>7</v>
      </c>
      <c r="G37" s="66">
        <f>SimpleInvoice[[#This Row],['# of samples incl. processing blanks]]*SimpleInvoice[[#This Row],[Unit Price]]</f>
        <v>0</v>
      </c>
      <c r="H37" s="66">
        <f>(D37-(ROUNDDOWN((SimpleInvoice[[#This Row],['# of samples incl. processing blanks]]/F37),0)))*E37</f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65" customFormat="1" ht="33.9" customHeight="1" thickBot="1" x14ac:dyDescent="0.35">
      <c r="A38" s="11"/>
      <c r="B38" s="11" t="s">
        <v>11</v>
      </c>
      <c r="C38" s="16" t="s">
        <v>29</v>
      </c>
      <c r="D38" s="55">
        <v>0</v>
      </c>
      <c r="E38" s="22">
        <v>600</v>
      </c>
      <c r="F38" s="23">
        <v>7</v>
      </c>
      <c r="G38" s="67">
        <f>SimpleInvoice[[#This Row],['# of samples incl. processing blanks]]*SimpleInvoice[[#This Row],[Unit Price]]</f>
        <v>0</v>
      </c>
      <c r="H38" s="67">
        <f>(D38-(ROUNDDOWN((SimpleInvoice[[#This Row],['# of samples incl. processing blanks]]/F38),0)))*E38</f>
        <v>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</row>
    <row r="39" spans="1:70" s="17" customFormat="1" ht="33.9" customHeight="1" x14ac:dyDescent="0.3">
      <c r="A39" s="3"/>
      <c r="B39" s="4" t="s">
        <v>9</v>
      </c>
      <c r="C39" s="61" t="s">
        <v>30</v>
      </c>
      <c r="D39" s="62">
        <v>0</v>
      </c>
      <c r="E39" s="63">
        <v>150</v>
      </c>
      <c r="F39" s="64">
        <v>7</v>
      </c>
      <c r="G39" s="5">
        <f>SimpleInvoice[[#This Row],['# of samples incl. processing blanks]]*SimpleInvoice[[#This Row],[Unit Price]]</f>
        <v>0</v>
      </c>
      <c r="H39" s="5">
        <f>(D39-(ROUNDDOWN((SimpleInvoice[[#This Row],['# of samples incl. processing blanks]]/F39),0)))*E39</f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s="17" customFormat="1" ht="33.9" customHeight="1" x14ac:dyDescent="0.3">
      <c r="A40" s="7"/>
      <c r="B40" s="8" t="s">
        <v>10</v>
      </c>
      <c r="C40" s="15" t="s">
        <v>30</v>
      </c>
      <c r="D40" s="54">
        <v>0</v>
      </c>
      <c r="E40" s="20">
        <v>300</v>
      </c>
      <c r="F40" s="21">
        <v>7</v>
      </c>
      <c r="G40" s="66">
        <f>SimpleInvoice[[#This Row],['# of samples incl. processing blanks]]*SimpleInvoice[[#This Row],[Unit Price]]</f>
        <v>0</v>
      </c>
      <c r="H40" s="66">
        <f>(D40-(ROUNDDOWN((SimpleInvoice[[#This Row],['# of samples incl. processing blanks]]/F40),0)))*E40</f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65" customFormat="1" ht="33.9" customHeight="1" thickBot="1" x14ac:dyDescent="0.35">
      <c r="A41" s="11"/>
      <c r="B41" s="11" t="s">
        <v>11</v>
      </c>
      <c r="C41" s="16" t="s">
        <v>30</v>
      </c>
      <c r="D41" s="55">
        <v>0</v>
      </c>
      <c r="E41" s="22">
        <v>450</v>
      </c>
      <c r="F41" s="23">
        <v>7</v>
      </c>
      <c r="G41" s="67">
        <f>SimpleInvoice[[#This Row],['# of samples incl. processing blanks]]*SimpleInvoice[[#This Row],[Unit Price]]</f>
        <v>0</v>
      </c>
      <c r="H41" s="67">
        <f>(D41-(ROUNDDOWN((SimpleInvoice[[#This Row],['# of samples incl. processing blanks]]/F41),0)))*E41</f>
        <v>0</v>
      </c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</row>
    <row r="42" spans="1:70" s="17" customFormat="1" ht="33.9" customHeight="1" x14ac:dyDescent="0.3">
      <c r="A42" s="3"/>
      <c r="B42" s="4" t="s">
        <v>9</v>
      </c>
      <c r="C42" s="61" t="s">
        <v>31</v>
      </c>
      <c r="D42" s="62">
        <v>0</v>
      </c>
      <c r="E42" s="63">
        <v>350</v>
      </c>
      <c r="F42" s="64">
        <v>7</v>
      </c>
      <c r="G42" s="5">
        <f>SimpleInvoice[[#This Row],['# of samples incl. processing blanks]]*SimpleInvoice[[#This Row],[Unit Price]]</f>
        <v>0</v>
      </c>
      <c r="H42" s="5">
        <f>(D42-(ROUNDDOWN((SimpleInvoice[[#This Row],['# of samples incl. processing blanks]]/F42),0)))*E42</f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s="17" customFormat="1" ht="33.9" customHeight="1" x14ac:dyDescent="0.3">
      <c r="A43" s="7"/>
      <c r="B43" s="8" t="s">
        <v>10</v>
      </c>
      <c r="C43" s="15" t="s">
        <v>31</v>
      </c>
      <c r="D43" s="54">
        <v>0</v>
      </c>
      <c r="E43" s="20">
        <v>700</v>
      </c>
      <c r="F43" s="21">
        <v>7</v>
      </c>
      <c r="G43" s="66">
        <f>SimpleInvoice[[#This Row],['# of samples incl. processing blanks]]*SimpleInvoice[[#This Row],[Unit Price]]</f>
        <v>0</v>
      </c>
      <c r="H43" s="66">
        <f>(D43-(ROUNDDOWN((SimpleInvoice[[#This Row],['# of samples incl. processing blanks]]/F43),0)))*E43</f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s="65" customFormat="1" ht="33.9" customHeight="1" thickBot="1" x14ac:dyDescent="0.35">
      <c r="A44" s="11"/>
      <c r="B44" s="11" t="s">
        <v>11</v>
      </c>
      <c r="C44" s="16" t="s">
        <v>31</v>
      </c>
      <c r="D44" s="55">
        <v>0</v>
      </c>
      <c r="E44" s="22">
        <v>1050</v>
      </c>
      <c r="F44" s="23">
        <v>7</v>
      </c>
      <c r="G44" s="67">
        <f>SimpleInvoice[[#This Row],['# of samples incl. processing blanks]]*SimpleInvoice[[#This Row],[Unit Price]]</f>
        <v>0</v>
      </c>
      <c r="H44" s="67">
        <f>(D44-(ROUNDDOWN((SimpleInvoice[[#This Row],['# of samples incl. processing blanks]]/F44),0)))*E44</f>
        <v>0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</row>
    <row r="45" spans="1:70" s="17" customFormat="1" ht="33.9" customHeight="1" x14ac:dyDescent="0.3">
      <c r="A45" s="3"/>
      <c r="B45" s="4" t="s">
        <v>9</v>
      </c>
      <c r="C45" s="61" t="s">
        <v>32</v>
      </c>
      <c r="D45" s="62">
        <v>0</v>
      </c>
      <c r="E45" s="63">
        <v>150</v>
      </c>
      <c r="F45" s="64">
        <v>7</v>
      </c>
      <c r="G45" s="5">
        <f>SimpleInvoice[[#This Row],['# of samples incl. processing blanks]]*SimpleInvoice[[#This Row],[Unit Price]]</f>
        <v>0</v>
      </c>
      <c r="H45" s="5">
        <f>(D45-(ROUNDDOWN((SimpleInvoice[[#This Row],['# of samples incl. processing blanks]]/F45),0)))*E45</f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s="17" customFormat="1" ht="33.9" customHeight="1" x14ac:dyDescent="0.3">
      <c r="A46" s="7"/>
      <c r="B46" s="8" t="s">
        <v>10</v>
      </c>
      <c r="C46" s="15" t="s">
        <v>32</v>
      </c>
      <c r="D46" s="54">
        <v>0</v>
      </c>
      <c r="E46" s="20">
        <v>300</v>
      </c>
      <c r="F46" s="21">
        <v>7</v>
      </c>
      <c r="G46" s="66">
        <f>SimpleInvoice[[#This Row],['# of samples incl. processing blanks]]*SimpleInvoice[[#This Row],[Unit Price]]</f>
        <v>0</v>
      </c>
      <c r="H46" s="66">
        <f>(D46-(ROUNDDOWN((SimpleInvoice[[#This Row],['# of samples incl. processing blanks]]/F46),0)))*E46</f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s="65" customFormat="1" ht="33.9" customHeight="1" thickBot="1" x14ac:dyDescent="0.35">
      <c r="A47" s="11"/>
      <c r="B47" s="11" t="s">
        <v>11</v>
      </c>
      <c r="C47" s="16" t="s">
        <v>32</v>
      </c>
      <c r="D47" s="55">
        <v>0</v>
      </c>
      <c r="E47" s="22">
        <v>450</v>
      </c>
      <c r="F47" s="23">
        <v>7</v>
      </c>
      <c r="G47" s="67">
        <f>SimpleInvoice[[#This Row],['# of samples incl. processing blanks]]*SimpleInvoice[[#This Row],[Unit Price]]</f>
        <v>0</v>
      </c>
      <c r="H47" s="67">
        <f>(D47-(ROUNDDOWN((SimpleInvoice[[#This Row],['# of samples incl. processing blanks]]/F47),0)))*E47</f>
        <v>0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0" s="17" customFormat="1" ht="33.9" customHeight="1" x14ac:dyDescent="0.3">
      <c r="A48" s="3"/>
      <c r="B48" s="4" t="s">
        <v>9</v>
      </c>
      <c r="C48" s="61" t="s">
        <v>33</v>
      </c>
      <c r="D48" s="62">
        <v>0</v>
      </c>
      <c r="E48" s="63">
        <v>150</v>
      </c>
      <c r="F48" s="64">
        <v>7</v>
      </c>
      <c r="G48" s="5">
        <f>SimpleInvoice[[#This Row],['# of samples incl. processing blanks]]*SimpleInvoice[[#This Row],[Unit Price]]</f>
        <v>0</v>
      </c>
      <c r="H48" s="5">
        <f>(D48-(ROUNDDOWN((SimpleInvoice[[#This Row],['# of samples incl. processing blanks]]/F48),0)))*E48</f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s="17" customFormat="1" ht="33.9" customHeight="1" x14ac:dyDescent="0.3">
      <c r="A49" s="7"/>
      <c r="B49" s="8" t="s">
        <v>10</v>
      </c>
      <c r="C49" s="15" t="s">
        <v>33</v>
      </c>
      <c r="D49" s="54">
        <v>0</v>
      </c>
      <c r="E49" s="20">
        <v>300</v>
      </c>
      <c r="F49" s="21">
        <v>7</v>
      </c>
      <c r="G49" s="66">
        <f>SimpleInvoice[[#This Row],['# of samples incl. processing blanks]]*SimpleInvoice[[#This Row],[Unit Price]]</f>
        <v>0</v>
      </c>
      <c r="H49" s="66">
        <f>(D49-(ROUNDDOWN((SimpleInvoice[[#This Row],['# of samples incl. processing blanks]]/F49),0)))*E49</f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s="65" customFormat="1" ht="33.9" customHeight="1" thickBot="1" x14ac:dyDescent="0.35">
      <c r="A50" s="11"/>
      <c r="B50" s="11" t="s">
        <v>11</v>
      </c>
      <c r="C50" s="16" t="s">
        <v>33</v>
      </c>
      <c r="D50" s="55">
        <v>0</v>
      </c>
      <c r="E50" s="22">
        <v>450</v>
      </c>
      <c r="F50" s="23">
        <v>7</v>
      </c>
      <c r="G50" s="67">
        <f>SimpleInvoice[[#This Row],['# of samples incl. processing blanks]]*SimpleInvoice[[#This Row],[Unit Price]]</f>
        <v>0</v>
      </c>
      <c r="H50" s="67">
        <f>(D50-(ROUNDDOWN((SimpleInvoice[[#This Row],['# of samples incl. processing blanks]]/F50),0)))*E50</f>
        <v>0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</row>
    <row r="51" spans="1:70" s="17" customFormat="1" ht="33.9" customHeight="1" x14ac:dyDescent="0.3">
      <c r="A51" s="3"/>
      <c r="B51" s="4" t="s">
        <v>9</v>
      </c>
      <c r="C51" s="61" t="s">
        <v>34</v>
      </c>
      <c r="D51" s="62">
        <v>0</v>
      </c>
      <c r="E51" s="63">
        <v>190</v>
      </c>
      <c r="F51" s="64">
        <v>7</v>
      </c>
      <c r="G51" s="5">
        <f>SimpleInvoice[[#This Row],['# of samples incl. processing blanks]]*SimpleInvoice[[#This Row],[Unit Price]]</f>
        <v>0</v>
      </c>
      <c r="H51" s="5">
        <f>(D51-(ROUNDDOWN((SimpleInvoice[[#This Row],['# of samples incl. processing blanks]]/F51),0)))*E51</f>
        <v>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s="17" customFormat="1" ht="33.9" customHeight="1" x14ac:dyDescent="0.3">
      <c r="A52" s="7"/>
      <c r="B52" s="8" t="s">
        <v>10</v>
      </c>
      <c r="C52" s="15" t="s">
        <v>34</v>
      </c>
      <c r="D52" s="54">
        <v>0</v>
      </c>
      <c r="E52" s="20">
        <v>380</v>
      </c>
      <c r="F52" s="21">
        <v>7</v>
      </c>
      <c r="G52" s="66">
        <f>SimpleInvoice[[#This Row],['# of samples incl. processing blanks]]*SimpleInvoice[[#This Row],[Unit Price]]</f>
        <v>0</v>
      </c>
      <c r="H52" s="66">
        <f>(D52-(ROUNDDOWN((SimpleInvoice[[#This Row],['# of samples incl. processing blanks]]/F52),0)))*E52</f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s="65" customFormat="1" ht="33.9" customHeight="1" thickBot="1" x14ac:dyDescent="0.35">
      <c r="A53" s="11"/>
      <c r="B53" s="11" t="s">
        <v>11</v>
      </c>
      <c r="C53" s="16" t="s">
        <v>34</v>
      </c>
      <c r="D53" s="55">
        <v>0</v>
      </c>
      <c r="E53" s="22">
        <v>560</v>
      </c>
      <c r="F53" s="23">
        <v>7</v>
      </c>
      <c r="G53" s="67">
        <f>SimpleInvoice[[#This Row],['# of samples incl. processing blanks]]*SimpleInvoice[[#This Row],[Unit Price]]</f>
        <v>0</v>
      </c>
      <c r="H53" s="67">
        <f>(D53-(ROUNDDOWN((SimpleInvoice[[#This Row],['# of samples incl. processing blanks]]/F53),0)))*E53</f>
        <v>0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</row>
    <row r="54" spans="1:70" s="17" customFormat="1" ht="33.9" customHeight="1" x14ac:dyDescent="0.3">
      <c r="A54" s="3"/>
      <c r="B54" s="4" t="s">
        <v>9</v>
      </c>
      <c r="C54" s="61" t="s">
        <v>35</v>
      </c>
      <c r="D54" s="62">
        <v>0</v>
      </c>
      <c r="E54" s="63">
        <v>100</v>
      </c>
      <c r="F54" s="64">
        <v>7</v>
      </c>
      <c r="G54" s="5">
        <f>SimpleInvoice[[#This Row],['# of samples incl. processing blanks]]*SimpleInvoice[[#This Row],[Unit Price]]</f>
        <v>0</v>
      </c>
      <c r="H54" s="5">
        <f>(D54-(ROUNDDOWN((SimpleInvoice[[#This Row],['# of samples incl. processing blanks]]/F54),0)))*E54</f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s="17" customFormat="1" ht="33.9" customHeight="1" x14ac:dyDescent="0.3">
      <c r="A55" s="3"/>
      <c r="B55" s="4"/>
      <c r="C55" s="31" t="s">
        <v>36</v>
      </c>
      <c r="D55" s="53">
        <v>0</v>
      </c>
      <c r="E55" s="18">
        <f>SimpleInvoice[[#This Row],['# of samples incl. processing blanks]]*50*D54</f>
        <v>0</v>
      </c>
      <c r="F55" s="19">
        <v>7</v>
      </c>
      <c r="G55" s="66">
        <f>SimpleInvoice[[#This Row],['# of samples incl. processing blanks]]*SimpleInvoice[[#This Row],[Unit Price]]</f>
        <v>0</v>
      </c>
      <c r="H55" s="66">
        <f>(D55-(ROUNDDOWN((SimpleInvoice[[#This Row],['# of samples incl. processing blanks]]/F55),0)))*E55</f>
        <v>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s="17" customFormat="1" ht="33.9" customHeight="1" x14ac:dyDescent="0.3">
      <c r="A56" s="7"/>
      <c r="B56" s="8" t="s">
        <v>10</v>
      </c>
      <c r="C56" s="15" t="s">
        <v>18</v>
      </c>
      <c r="D56" s="54">
        <v>0</v>
      </c>
      <c r="E56" s="20">
        <v>200</v>
      </c>
      <c r="F56" s="21">
        <v>7</v>
      </c>
      <c r="G56" s="66">
        <f>SimpleInvoice[[#This Row],['# of samples incl. processing blanks]]*SimpleInvoice[[#This Row],[Unit Price]]</f>
        <v>0</v>
      </c>
      <c r="H56" s="66">
        <f>(D56-(ROUNDDOWN((SimpleInvoice[[#This Row],['# of samples incl. processing blanks]]/F56),0)))*E56</f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s="17" customFormat="1" ht="33.9" customHeight="1" x14ac:dyDescent="0.3">
      <c r="A57" s="7"/>
      <c r="B57" s="8"/>
      <c r="C57" s="33" t="s">
        <v>36</v>
      </c>
      <c r="D57" s="56">
        <v>0</v>
      </c>
      <c r="E57" s="20">
        <f>SimpleInvoice[[#This Row],['# of samples incl. processing blanks]]*100*D56</f>
        <v>0</v>
      </c>
      <c r="F57" s="32">
        <v>7</v>
      </c>
      <c r="G57" s="66">
        <f>SimpleInvoice[[#This Row],['# of samples incl. processing blanks]]*SimpleInvoice[[#This Row],[Unit Price]]</f>
        <v>0</v>
      </c>
      <c r="H57" s="66">
        <f>(D57-(ROUNDDOWN((SimpleInvoice[[#This Row],['# of samples incl. processing blanks]]/F57),0)))*E57</f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s="38" customFormat="1" ht="33.9" customHeight="1" x14ac:dyDescent="0.3">
      <c r="A58" s="35"/>
      <c r="B58" s="35" t="s">
        <v>11</v>
      </c>
      <c r="C58" s="35" t="s">
        <v>18</v>
      </c>
      <c r="D58" s="57">
        <v>0</v>
      </c>
      <c r="E58" s="36">
        <v>300</v>
      </c>
      <c r="F58" s="37">
        <v>7</v>
      </c>
      <c r="G58" s="66">
        <f>SimpleInvoice[[#This Row],['# of samples incl. processing blanks]]*SimpleInvoice[[#This Row],[Unit Price]]</f>
        <v>0</v>
      </c>
      <c r="H58" s="66">
        <f>(D58-(ROUNDDOWN((SimpleInvoice[[#This Row],['# of samples incl. processing blanks]]/F58),0)))*E58</f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65" customFormat="1" ht="33.9" customHeight="1" thickBot="1" x14ac:dyDescent="0.35">
      <c r="A59" s="11"/>
      <c r="B59" s="11"/>
      <c r="C59" s="39" t="s">
        <v>36</v>
      </c>
      <c r="D59" s="58">
        <v>0</v>
      </c>
      <c r="E59" s="22">
        <f>SimpleInvoice[[#This Row],['# of samples incl. processing blanks]]*150*D58</f>
        <v>0</v>
      </c>
      <c r="F59" s="34">
        <v>7</v>
      </c>
      <c r="G59" s="67">
        <f>SimpleInvoice[[#This Row],['# of samples incl. processing blanks]]*SimpleInvoice[[#This Row],[Unit Price]]</f>
        <v>0</v>
      </c>
      <c r="H59" s="67">
        <f>(D59-(ROUNDDOWN((SimpleInvoice[[#This Row],['# of samples incl. processing blanks]]/F59),0)))*E59</f>
        <v>0</v>
      </c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</row>
    <row r="60" spans="1:70" ht="33.9" customHeight="1" thickBot="1" x14ac:dyDescent="0.35">
      <c r="C60" t="s">
        <v>37</v>
      </c>
      <c r="D60" s="81" t="s">
        <v>42</v>
      </c>
      <c r="E60" s="81"/>
      <c r="F60" s="82"/>
      <c r="G60" s="68" t="s">
        <v>38</v>
      </c>
      <c r="H60" s="69">
        <f>SUBTOTAL(109,SimpleInvoice[Discount Price])</f>
        <v>0</v>
      </c>
    </row>
  </sheetData>
  <sheetProtection algorithmName="SHA-512" hashValue="6gl3UQvR35y7o/ybdOqbyTFQXmQkaSs7MOAvhDFu5av2oiDxUvReMFNK4iMG2/ewoYIYxp43BuxwSadYes3z3Q==" saltValue="moiDz5jrzQAs273wB4HHpw==" spinCount="100000" sheet="1" objects="1" scenarios="1" selectLockedCells="1"/>
  <mergeCells count="12">
    <mergeCell ref="D60:F60"/>
    <mergeCell ref="B1:C1"/>
    <mergeCell ref="B2:C2"/>
    <mergeCell ref="B3:C3"/>
    <mergeCell ref="E2:H2"/>
    <mergeCell ref="E3:H3"/>
    <mergeCell ref="F1:H1"/>
    <mergeCell ref="D4:E4"/>
    <mergeCell ref="D5:E5"/>
    <mergeCell ref="D6:E6"/>
    <mergeCell ref="B4:C4"/>
    <mergeCell ref="B5:C5"/>
  </mergeCells>
  <phoneticPr fontId="1" type="noConversion"/>
  <conditionalFormatting sqref="G9:H59">
    <cfRule type="expression" dxfId="1" priority="7">
      <formula>MOD(ROW(),2)=1</formula>
    </cfRule>
    <cfRule type="expression" dxfId="0" priority="8">
      <formula>MOD(ROW(),2)=0</formula>
    </cfRule>
  </conditionalFormatting>
  <dataValidations xWindow="760" yWindow="637" count="25">
    <dataValidation allowBlank="1" showInputMessage="1" showErrorMessage="1" prompt="Enter Price in this column under this heading" sqref="G8:H8" xr:uid="{00000000-0002-0000-0000-000006000000}"/>
    <dataValidation allowBlank="1" showInputMessage="1" showErrorMessage="1" prompt="Enter Discount in this column under this heading" sqref="F8" xr:uid="{00000000-0002-0000-0000-000007000000}"/>
    <dataValidation allowBlank="1" showInputMessage="1" showErrorMessage="1" prompt="Enter Unit Price in this column under this heading" sqref="E8" xr:uid="{00000000-0002-0000-0000-000008000000}"/>
    <dataValidation allowBlank="1" showInputMessage="1" showErrorMessage="1" prompt="Enter Quantity in this column under this heading" sqref="D8" xr:uid="{00000000-0002-0000-0000-000009000000}"/>
    <dataValidation allowBlank="1" showInputMessage="1" showErrorMessage="1" prompt="Enter Description in this column under this heading" sqref="C8" xr:uid="{00000000-0002-0000-0000-00000A000000}"/>
    <dataValidation allowBlank="1" showInputMessage="1" showErrorMessage="1" prompt="Enter Item number in this column under this heading" sqref="B8" xr:uid="{00000000-0002-0000-0000-00000B000000}"/>
    <dataValidation allowBlank="1" showInputMessage="1" showErrorMessage="1" prompt="Enter Invoice Date in the cell at right" sqref="F5" xr:uid="{00000000-0002-0000-0000-00000C000000}"/>
    <dataValidation allowBlank="1" showInputMessage="1" showErrorMessage="1" prompt="Enter Invoice Date in this cell" sqref="G5:H5" xr:uid="{00000000-0002-0000-0000-00000D000000}"/>
    <dataValidation allowBlank="1" showInputMessage="1" showErrorMessage="1" prompt="Enter Invoice number in the cell at right" sqref="F4" xr:uid="{00000000-0002-0000-0000-00000E000000}"/>
    <dataValidation allowBlank="1" showInputMessage="1" showErrorMessage="1" prompt="Enter Invoice number in this cell" sqref="G4:H4" xr:uid="{00000000-0002-0000-0000-00000F000000}"/>
    <dataValidation allowBlank="1" showInputMessage="1" showErrorMessage="1" prompt="Enter billing Address in the cell at right" sqref="B5" xr:uid="{00000000-0002-0000-0000-000011000000}"/>
    <dataValidation allowBlank="1" showInputMessage="1" showErrorMessage="1" prompt="Enter Note To in the cell at right" sqref="B4" xr:uid="{00000000-0002-0000-0000-000012000000}"/>
    <dataValidation allowBlank="1" showInputMessage="1" showErrorMessage="1" prompt="Enter company Website in this cell" sqref="E3" xr:uid="{00000000-0002-0000-0000-000013000000}"/>
    <dataValidation allowBlank="1" showInputMessage="1" showErrorMessage="1" prompt="Enter Fax Number in this cell" sqref="D5:E5" xr:uid="{00000000-0002-0000-0000-000014000000}"/>
    <dataValidation allowBlank="1" showInputMessage="1" showErrorMessage="1" prompt="Enter Phone Number in this cell" sqref="D4:E4" xr:uid="{00000000-0002-0000-0000-000015000000}"/>
    <dataValidation allowBlank="1" showInputMessage="1" showErrorMessage="1" prompt="Enter company City, State, &amp; Postcode in this cell" sqref="B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" xr:uid="{00000000-0002-0000-0000-000019000000}"/>
    <dataValidation allowBlank="1" showInputMessage="1" showErrorMessage="1" prompt="Enter Email address in this cell" sqref="D6:E6" xr:uid="{00000000-0002-0000-0000-00001A000000}"/>
    <dataValidation allowBlank="1" showInputMessage="1" showErrorMessage="1" prompt="Enter company Phone Number in this cell" sqref="D2" xr:uid="{00000000-0002-0000-0000-00001B000000}"/>
    <dataValidation allowBlank="1" showInputMessage="1" showErrorMessage="1" prompt="Enter company Fax Number in this cell" sqref="D3" xr:uid="{00000000-0002-0000-0000-00001C000000}"/>
    <dataValidation allowBlank="1" showInputMessage="1" showErrorMessage="1" prompt="Enter Invoice For in the cell at right" sqref="B7" xr:uid="{00000000-0002-0000-0000-00001F000000}"/>
    <dataValidation allowBlank="1" showInputMessage="1" showErrorMessage="1" prompt="Enter Invoice For in this cell" sqref="C7" xr:uid="{00000000-0002-0000-0000-000020000000}"/>
    <dataValidation allowBlank="1" showInputMessage="1" showErrorMessage="1" prompt="Enter company Email address in this cell" sqref="E2" xr:uid="{00000000-0002-0000-0000-00001D000000}"/>
  </dataValidations>
  <hyperlinks>
    <hyperlink ref="E2" r:id="rId1" display="vera.core@univie.ac.at" xr:uid="{BD25310B-0863-4CB8-8B72-16248253A61F}"/>
    <hyperlink ref="E3" r:id="rId2" xr:uid="{786B0A6F-6962-4F6D-9576-F55044A059C6}"/>
  </hyperlinks>
  <printOptions horizontalCentered="1"/>
  <pageMargins left="0.35433070866141736" right="0.35433070866141736" top="0.19685039370078741" bottom="0.11811023622047245" header="0" footer="7.874015748031496E-2"/>
  <pageSetup paperSize="9" scale="81" fitToHeight="0" orientation="portrait" horizontalDpi="300" verticalDpi="300" r:id="rId3"/>
  <headerFooter differentFirst="1" alignWithMargins="0">
    <oddFooter>Page &amp;P of &amp;N</oddFooter>
  </headerFooter>
  <drawing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Price_Calculation</vt:lpstr>
      <vt:lpstr>ColumnTitle1</vt:lpstr>
      <vt:lpstr>company_name</vt:lpstr>
      <vt:lpstr>Price_Calculation!Druckbereich</vt:lpstr>
      <vt:lpstr>Price_Calculation!Drucktitel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2024-01-17T15:15:58Z</dcterms:modified>
</cp:coreProperties>
</file>